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fileSharing readOnlyRecommended="1"/>
  <workbookPr defaultThemeVersion="166925"/>
  <mc:AlternateContent xmlns:mc="http://schemas.openxmlformats.org/markup-compatibility/2006">
    <mc:Choice Requires="x15">
      <x15ac:absPath xmlns:x15ac="http://schemas.microsoft.com/office/spreadsheetml/2010/11/ac" url="C:\Users\aostrup1\AppData\Local\Microsoft\Windows\INetCache\Content.Outlook\43LQ32HK\"/>
    </mc:Choice>
  </mc:AlternateContent>
  <xr:revisionPtr revIDLastSave="0" documentId="8_{E53A1B5B-EDA1-4668-A5EF-1E7AFBA95E5C}" xr6:coauthVersionLast="36" xr6:coauthVersionMax="36" xr10:uidLastSave="{00000000-0000-0000-0000-000000000000}"/>
  <workbookProtection workbookAlgorithmName="SHA-512" workbookHashValue="HF1PgKiDxrQaNYuEKSZ7cEMHtNxKJNx/5AXP3KwqxDr9IFVJUq4CdP28jZnAikORKAct8aru/1L8U72hvljgwA==" workbookSaltValue="GR+645xMaF+4ab4Gizm+SA==" workbookSpinCount="100000" lockStructure="1"/>
  <bookViews>
    <workbookView xWindow="0" yWindow="0" windowWidth="28800" windowHeight="14025" xr2:uid="{2CD855C4-79EF-472D-9331-BE7F8F5EC354}"/>
  </bookViews>
  <sheets>
    <sheet name="Table of Contents" sheetId="1" r:id="rId1"/>
    <sheet name="Table 1 (Patents)" sheetId="2" r:id="rId2"/>
    <sheet name="Table 2 (Patents)" sheetId="3" r:id="rId3"/>
    <sheet name="Table 3 (Patents)" sheetId="4" r:id="rId4"/>
    <sheet name="Table 4 (Patents)" sheetId="5" r:id="rId5"/>
    <sheet name=" Table 5 (Patents)" sheetId="6" r:id="rId6"/>
    <sheet name="Table 6 (Patents)" sheetId="7" r:id="rId7"/>
    <sheet name="Table 7 (Patents)" sheetId="8" r:id="rId8"/>
    <sheet name="Table 8 (Patents)" sheetId="9" r:id="rId9"/>
    <sheet name="Table 9 (Patents)" sheetId="10" r:id="rId10"/>
    <sheet name="Table 10 (Patents)" sheetId="12" r:id="rId11"/>
    <sheet name="Table 11 (Patents)" sheetId="13" r:id="rId12"/>
    <sheet name="Table 12 (Patents)" sheetId="14" r:id="rId13"/>
    <sheet name="Table 13a (Patents)" sheetId="15" r:id="rId14"/>
    <sheet name="Table 13b (Patents)" sheetId="16" r:id="rId15"/>
    <sheet name=" Table 14 (PTAB)" sheetId="17" r:id="rId16"/>
    <sheet name="Table 15 (TM)" sheetId="18" r:id="rId17"/>
    <sheet name="Table 16 (TM)" sheetId="19" r:id="rId18"/>
    <sheet name="Table 17 (TM)" sheetId="20" r:id="rId19"/>
    <sheet name="Table 18 (TM)" sheetId="21" r:id="rId20"/>
    <sheet name="Table 19 (TM)" sheetId="22" r:id="rId21"/>
    <sheet name="Table 20 (TM)" sheetId="23" r:id="rId22"/>
    <sheet name="Table 21 (TM)" sheetId="24" r:id="rId23"/>
    <sheet name="Table 22 (TM)" sheetId="25" r:id="rId24"/>
    <sheet name="Table 23 (TTAB)" sheetId="26" r:id="rId25"/>
    <sheet name="Table 24 (Patents and TM)" sheetId="27" r:id="rId26"/>
    <sheet name="Table 25 (Multiple BUs" sheetId="28" r:id="rId27"/>
    <sheet name="Table 26 (Patents)" sheetId="29" r:id="rId28"/>
    <sheet name="Table 27 (Patents)" sheetId="30" r:id="rId29"/>
    <sheet name="Table 28 (Multiple BUs)" sheetId="31" r:id="rId30"/>
    <sheet name="Table 29A (TM)" sheetId="32" r:id="rId31"/>
    <sheet name="Table 29B (TM)" sheetId="11" r:id="rId32"/>
  </sheets>
  <definedNames>
    <definedName name="_xlnm.Print_Area" localSheetId="15">' Table 14 (PTAB)'!$A$1:$E$57</definedName>
    <definedName name="_xlnm.Print_Area" localSheetId="1">'Table 1 (Patents)'!$A$1:$Q$64</definedName>
    <definedName name="_xlnm.Print_Area" localSheetId="10">'Table 10 (Patents)'!$A$1:$Q$187</definedName>
    <definedName name="_xlnm.Print_Area" localSheetId="22">'Table 21 (TM)'!$A$1:$Q$205</definedName>
    <definedName name="_xlnm.Print_Area" localSheetId="23">'Table 22 (TM)'!$A$1:$Q$209</definedName>
    <definedName name="_xlnm.Print_Area" localSheetId="25">'Table 24 (Patents and TM)'!$A$1:$Q$57</definedName>
    <definedName name="_xlnm.Print_Area" localSheetId="26">'Table 25 (Multiple BUs'!$A$1:$E$71</definedName>
    <definedName name="_xlnm.Print_Area" localSheetId="30">'Table 29A (TM)'!$A$1:$B$55</definedName>
    <definedName name="_xlnm.Print_Area" localSheetId="31">'Table 29B (TM)'!$A$1:$B$54</definedName>
    <definedName name="_xlnm.Print_Area" localSheetId="9">'Table 9 (Patents)'!$A$1:$U$207</definedName>
    <definedName name="_xlnm.Print_Titles" localSheetId="15">' Table 14 (PTAB)'!$1:$3</definedName>
    <definedName name="_xlnm.Print_Titles" localSheetId="10">'Table 10 (Patents)'!$1:$5</definedName>
    <definedName name="_xlnm.Print_Titles" localSheetId="22">'Table 21 (TM)'!$1:$4</definedName>
    <definedName name="_xlnm.Print_Titles" localSheetId="23">'Table 22 (TM)'!$2:$5</definedName>
    <definedName name="_xlnm.Print_Titles" localSheetId="25">'Table 24 (Patents and TM)'!$1:$3</definedName>
    <definedName name="_xlnm.Print_Titles" localSheetId="26">'Table 25 (Multiple BUs'!$1:$3</definedName>
    <definedName name="_xlnm.Print_Titles" localSheetId="30">'Table 29A (TM)'!$1:$4</definedName>
    <definedName name="_xlnm.Print_Titles" localSheetId="31">'Table 29B (TM)'!$1:$4</definedName>
    <definedName name="_xlnm.Print_Titles" localSheetId="9">'Table 9 (Patents)'!$1:$4</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29" i="27" l="1"/>
  <c r="C18" i="20"/>
  <c r="B18" i="20"/>
  <c r="C12" i="20"/>
  <c r="B12" i="20"/>
  <c r="E27" i="17"/>
  <c r="E65" i="28"/>
  <c r="E66" i="28"/>
  <c r="E64" i="28"/>
  <c r="E60" i="28"/>
  <c r="E57" i="28"/>
  <c r="E56" i="28"/>
  <c r="E55" i="28"/>
  <c r="E51" i="28"/>
  <c r="E49" i="28"/>
  <c r="E47" i="28"/>
  <c r="E43" i="28"/>
  <c r="E44" i="28"/>
  <c r="E45" i="28"/>
  <c r="E41" i="28"/>
  <c r="E40" i="28"/>
  <c r="E32" i="28"/>
  <c r="E31" i="28"/>
  <c r="E29" i="28"/>
  <c r="E25" i="28"/>
  <c r="E23" i="28"/>
  <c r="E22" i="28"/>
  <c r="D24" i="28"/>
  <c r="E10" i="28"/>
  <c r="P12" i="31" l="1"/>
  <c r="O12" i="31"/>
  <c r="N12" i="31"/>
  <c r="M12" i="31"/>
  <c r="L12" i="31"/>
  <c r="K12" i="31"/>
  <c r="J12" i="31"/>
  <c r="Q7" i="31"/>
  <c r="P7" i="31"/>
  <c r="O7" i="31"/>
  <c r="N7" i="31"/>
  <c r="M7" i="31"/>
  <c r="L7" i="31"/>
  <c r="K7" i="31"/>
  <c r="J7" i="31"/>
  <c r="E9" i="29" l="1"/>
  <c r="D9" i="29"/>
  <c r="C9" i="29"/>
  <c r="B9" i="29"/>
  <c r="E67" i="28" l="1"/>
  <c r="B67" i="28"/>
  <c r="C58" i="28"/>
  <c r="B58" i="28"/>
  <c r="C42" i="28"/>
  <c r="B42" i="28"/>
  <c r="B52" i="28" s="1"/>
  <c r="C24" i="28"/>
  <c r="C37" i="28" s="1"/>
  <c r="B37" i="28"/>
  <c r="D18" i="28"/>
  <c r="C18" i="28"/>
  <c r="B18" i="28"/>
  <c r="E15" i="28"/>
  <c r="E14" i="28"/>
  <c r="E13" i="28"/>
  <c r="E8" i="28"/>
  <c r="E7" i="28"/>
  <c r="E18" i="28" l="1"/>
  <c r="E52" i="28"/>
  <c r="E58" i="28"/>
  <c r="E42" i="28"/>
  <c r="E24" i="28"/>
  <c r="E37" i="28" s="1"/>
  <c r="P29" i="27" l="1"/>
  <c r="O29" i="27"/>
  <c r="N29" i="27"/>
  <c r="M29" i="27"/>
  <c r="L29" i="27"/>
  <c r="K29" i="27"/>
  <c r="J29" i="27"/>
  <c r="I29" i="27"/>
  <c r="H29" i="27"/>
  <c r="G29" i="27"/>
  <c r="E29" i="27"/>
  <c r="D29" i="27"/>
  <c r="C29" i="27"/>
  <c r="B29" i="27"/>
  <c r="G22" i="27" l="1"/>
  <c r="G6" i="27" s="1"/>
  <c r="Q6" i="27"/>
  <c r="P6" i="27"/>
  <c r="O6" i="27"/>
  <c r="N6" i="27"/>
  <c r="M6" i="27"/>
  <c r="L6" i="27"/>
  <c r="K6" i="27"/>
  <c r="J6" i="27"/>
  <c r="I6" i="27"/>
  <c r="H6" i="27"/>
  <c r="F6" i="27"/>
  <c r="E6" i="27"/>
  <c r="G14" i="26" l="1"/>
  <c r="G13" i="26"/>
  <c r="G12" i="26"/>
  <c r="E11" i="26"/>
  <c r="D11" i="26"/>
  <c r="C11" i="26"/>
  <c r="B11" i="26"/>
  <c r="G11" i="26" s="1"/>
  <c r="G10" i="26"/>
  <c r="G9" i="26"/>
  <c r="G8" i="26"/>
  <c r="E7" i="26"/>
  <c r="D7" i="26"/>
  <c r="C7" i="26"/>
  <c r="B7" i="26"/>
  <c r="G7" i="26" s="1"/>
  <c r="G6" i="26"/>
  <c r="G5" i="26"/>
  <c r="Q6" i="25" l="1"/>
  <c r="P6" i="25"/>
  <c r="O6" i="25"/>
  <c r="N6" i="25"/>
  <c r="M6" i="25"/>
  <c r="L6" i="25"/>
  <c r="K6" i="25"/>
  <c r="J6" i="25"/>
  <c r="I6" i="25"/>
  <c r="H6" i="25"/>
  <c r="G6" i="25"/>
  <c r="F6" i="25"/>
  <c r="E6" i="25"/>
  <c r="D6" i="25"/>
  <c r="C6" i="25"/>
  <c r="B6" i="25"/>
  <c r="Q6" i="24" l="1"/>
  <c r="P6" i="24"/>
  <c r="O6" i="24"/>
  <c r="N6" i="24"/>
  <c r="M6" i="24"/>
  <c r="L6" i="24"/>
  <c r="K6" i="24"/>
  <c r="J6" i="24"/>
  <c r="I6" i="24"/>
  <c r="H6" i="24"/>
  <c r="G6" i="24"/>
  <c r="F6" i="24"/>
  <c r="E6" i="24"/>
  <c r="D6" i="24"/>
  <c r="C6" i="24"/>
  <c r="B6" i="24"/>
  <c r="B5" i="23" l="1"/>
  <c r="B6" i="22" l="1"/>
  <c r="E56" i="17" l="1"/>
  <c r="E51" i="17"/>
  <c r="E46" i="17"/>
  <c r="E41" i="17"/>
  <c r="E34" i="17"/>
  <c r="E22" i="17"/>
  <c r="E17" i="17"/>
  <c r="E9" i="17"/>
  <c r="I14" i="16" l="1"/>
  <c r="H14" i="16"/>
  <c r="G14" i="16"/>
  <c r="F14" i="16"/>
  <c r="E14" i="16"/>
  <c r="D14" i="16"/>
  <c r="C14" i="16"/>
  <c r="B14" i="16"/>
  <c r="I8" i="16"/>
  <c r="H8" i="16"/>
  <c r="G8" i="16"/>
  <c r="F8" i="16"/>
  <c r="E8" i="16"/>
  <c r="D8" i="16"/>
  <c r="C8" i="16"/>
  <c r="B8" i="16"/>
  <c r="O18" i="15" l="1"/>
  <c r="N18" i="15"/>
  <c r="M18" i="15"/>
  <c r="L18" i="15"/>
  <c r="K18" i="15"/>
  <c r="J18" i="15"/>
  <c r="I18" i="15"/>
  <c r="H18" i="15"/>
  <c r="G18" i="15"/>
  <c r="F18" i="15"/>
  <c r="E18" i="15"/>
  <c r="D18" i="15"/>
  <c r="C18" i="15"/>
  <c r="B18" i="15"/>
  <c r="F10" i="15"/>
  <c r="E10" i="15"/>
  <c r="D10" i="15"/>
  <c r="C10" i="15"/>
  <c r="B10" i="15"/>
  <c r="O5" i="15"/>
  <c r="N5" i="15"/>
  <c r="M5" i="15"/>
  <c r="L5" i="15"/>
  <c r="K5" i="15"/>
  <c r="J5" i="15"/>
  <c r="I5" i="15"/>
  <c r="H5" i="15"/>
  <c r="G5" i="15"/>
  <c r="F5" i="15"/>
  <c r="E5" i="15"/>
  <c r="D5" i="15"/>
  <c r="C5" i="15"/>
  <c r="B5" i="15"/>
  <c r="N28" i="14" l="1"/>
  <c r="M28" i="14"/>
  <c r="L28" i="14"/>
  <c r="R28" i="14" s="1"/>
  <c r="K28" i="14"/>
  <c r="J28" i="14"/>
  <c r="I28" i="14"/>
  <c r="H28" i="14"/>
  <c r="G28" i="14"/>
  <c r="F28" i="14"/>
  <c r="E28" i="14"/>
  <c r="D28" i="14"/>
  <c r="C28" i="14"/>
  <c r="B28" i="14"/>
  <c r="R27" i="14"/>
  <c r="R26" i="14"/>
  <c r="R25" i="14"/>
  <c r="R24" i="14"/>
  <c r="R23" i="14"/>
  <c r="R22" i="14"/>
  <c r="R21" i="14"/>
  <c r="R20" i="14"/>
  <c r="R19" i="14"/>
  <c r="R18" i="14"/>
  <c r="R17" i="14"/>
  <c r="R16" i="14"/>
  <c r="R15" i="14"/>
  <c r="R14" i="14"/>
  <c r="R13" i="14"/>
  <c r="R12" i="14"/>
  <c r="R11" i="14"/>
  <c r="R10" i="14"/>
  <c r="R9" i="14"/>
  <c r="R8" i="14"/>
  <c r="R7" i="14"/>
  <c r="R6" i="14"/>
  <c r="Q5" i="14"/>
  <c r="P5" i="14"/>
  <c r="O5" i="14"/>
  <c r="N5" i="14"/>
  <c r="M5" i="14"/>
  <c r="R5" i="14" s="1"/>
  <c r="L5" i="14"/>
  <c r="K5" i="14"/>
  <c r="J5" i="14"/>
  <c r="I5" i="14"/>
  <c r="H5" i="14"/>
  <c r="G5" i="14"/>
  <c r="F5" i="14"/>
  <c r="E5" i="14"/>
  <c r="D5" i="14"/>
  <c r="C5" i="14"/>
  <c r="B5" i="14"/>
  <c r="O6" i="12" l="1"/>
  <c r="N6" i="12"/>
  <c r="M6" i="12"/>
  <c r="L6" i="12"/>
  <c r="K6" i="12"/>
  <c r="J6" i="12"/>
  <c r="I6" i="12"/>
  <c r="H6" i="12"/>
  <c r="G6" i="12"/>
  <c r="F6" i="12"/>
  <c r="E6" i="12"/>
  <c r="D6" i="12"/>
  <c r="C6" i="12"/>
  <c r="B6" i="12"/>
  <c r="S6" i="10" l="1"/>
  <c r="R6" i="10"/>
  <c r="Q6" i="10"/>
  <c r="P6" i="10"/>
  <c r="O6" i="10"/>
  <c r="N6" i="10"/>
  <c r="M6" i="10"/>
  <c r="L6" i="10"/>
  <c r="K6" i="10"/>
  <c r="J6" i="10"/>
  <c r="I6" i="10"/>
  <c r="H6" i="10"/>
  <c r="G6" i="10"/>
  <c r="F6" i="10"/>
  <c r="E6" i="10"/>
  <c r="D6" i="10"/>
  <c r="C6" i="10"/>
  <c r="B6" i="10"/>
  <c r="E5" i="9" l="1"/>
  <c r="B5" i="9"/>
  <c r="S7" i="8" l="1"/>
  <c r="R7" i="8"/>
  <c r="Q7" i="8"/>
  <c r="P7" i="8"/>
  <c r="O7" i="8"/>
  <c r="N7" i="8"/>
  <c r="M7" i="8"/>
  <c r="L7" i="8"/>
  <c r="K7" i="8"/>
  <c r="J7" i="8"/>
  <c r="I7" i="8"/>
  <c r="H7" i="8"/>
  <c r="G7" i="8"/>
  <c r="F7" i="8"/>
  <c r="E7" i="8"/>
  <c r="D7" i="8"/>
  <c r="C7" i="8"/>
  <c r="F48" i="7" l="1"/>
  <c r="F47" i="7"/>
  <c r="F46" i="7"/>
  <c r="F45" i="7"/>
  <c r="F44" i="7"/>
  <c r="F43" i="7"/>
  <c r="F42" i="7"/>
  <c r="F41" i="7"/>
  <c r="F40" i="7"/>
  <c r="F39" i="7"/>
  <c r="F38" i="7"/>
  <c r="F37" i="7"/>
  <c r="F36" i="7"/>
  <c r="F35" i="7"/>
  <c r="F34" i="7"/>
  <c r="F33" i="7"/>
  <c r="F32" i="7"/>
  <c r="F31" i="7"/>
  <c r="F30" i="7"/>
  <c r="F29" i="7"/>
  <c r="F28" i="7"/>
  <c r="F27" i="7"/>
  <c r="F26" i="7"/>
  <c r="F25" i="7"/>
  <c r="F24" i="7"/>
  <c r="F23" i="7"/>
  <c r="F22" i="7"/>
  <c r="F21" i="7"/>
  <c r="F20" i="7"/>
  <c r="F19" i="7"/>
  <c r="F18" i="7"/>
  <c r="F17" i="7"/>
  <c r="F16" i="7"/>
  <c r="F15" i="7"/>
  <c r="C38" i="4" l="1"/>
  <c r="B38" i="4"/>
  <c r="C27" i="4"/>
  <c r="B27" i="4"/>
  <c r="C26" i="4"/>
  <c r="B26" i="4"/>
  <c r="C25" i="4"/>
  <c r="B25" i="4"/>
  <c r="C24" i="4"/>
  <c r="B24" i="4"/>
  <c r="C23" i="4"/>
  <c r="B23" i="4"/>
  <c r="C22" i="4"/>
  <c r="B22" i="4"/>
  <c r="C21" i="4"/>
  <c r="B21" i="4"/>
  <c r="C20" i="4"/>
  <c r="B20" i="4"/>
  <c r="I48" i="3" l="1"/>
  <c r="I47" i="3"/>
  <c r="I46" i="3"/>
  <c r="I45" i="3"/>
  <c r="I44" i="3"/>
  <c r="I43" i="3"/>
  <c r="I42" i="3"/>
  <c r="I41" i="3"/>
  <c r="I40" i="3"/>
  <c r="I39" i="3"/>
  <c r="I38" i="3"/>
  <c r="I37" i="3"/>
  <c r="I36" i="3"/>
  <c r="I35" i="3"/>
  <c r="I34" i="3"/>
  <c r="I33" i="3"/>
  <c r="I32" i="3"/>
  <c r="I31" i="3"/>
  <c r="I30" i="3"/>
  <c r="I29" i="3"/>
  <c r="I28" i="3"/>
  <c r="I27" i="3"/>
  <c r="I26" i="3"/>
  <c r="I25" i="3"/>
  <c r="I24" i="3"/>
  <c r="I18" i="3"/>
  <c r="I17" i="3"/>
  <c r="I16" i="3"/>
  <c r="I15" i="3"/>
  <c r="I14" i="3"/>
  <c r="I13" i="3"/>
  <c r="I12" i="3"/>
  <c r="I11" i="3"/>
  <c r="I10" i="3"/>
  <c r="I9" i="3"/>
  <c r="I8" i="3"/>
  <c r="I7" i="3"/>
  <c r="I6" i="3"/>
  <c r="O40" i="2" l="1"/>
  <c r="N40" i="2"/>
  <c r="M40" i="2"/>
  <c r="L40" i="2"/>
  <c r="K40" i="2"/>
  <c r="J40" i="2"/>
  <c r="I40" i="2"/>
  <c r="H40" i="2"/>
  <c r="G40" i="2"/>
  <c r="F40" i="2"/>
  <c r="E40" i="2"/>
  <c r="D40" i="2"/>
  <c r="C40" i="2"/>
  <c r="B40" i="2"/>
  <c r="G31" i="2"/>
  <c r="F31" i="2"/>
  <c r="E31" i="2"/>
  <c r="O30" i="2"/>
  <c r="N30" i="2"/>
  <c r="M30" i="2"/>
  <c r="L30" i="2"/>
  <c r="K30" i="2"/>
  <c r="J30" i="2"/>
  <c r="I30" i="2"/>
  <c r="H30" i="2"/>
  <c r="G30" i="2"/>
  <c r="F30" i="2"/>
  <c r="E30" i="2"/>
  <c r="D30" i="2"/>
  <c r="C30" i="2"/>
  <c r="B30" i="2"/>
  <c r="G27" i="2"/>
  <c r="F27" i="2"/>
  <c r="E27" i="2"/>
  <c r="O26" i="2"/>
  <c r="N26" i="2"/>
  <c r="M26" i="2"/>
  <c r="L26" i="2"/>
  <c r="K26" i="2"/>
  <c r="J26" i="2"/>
  <c r="I26" i="2"/>
  <c r="H26" i="2"/>
  <c r="G26" i="2"/>
  <c r="F26" i="2"/>
  <c r="E26" i="2"/>
  <c r="D26" i="2"/>
  <c r="C26" i="2"/>
  <c r="B26" i="2"/>
  <c r="G24" i="2"/>
  <c r="F24" i="2"/>
  <c r="E24" i="2"/>
  <c r="D24" i="2"/>
  <c r="G21" i="2"/>
  <c r="E21" i="2"/>
  <c r="D21" i="2"/>
  <c r="C21" i="2"/>
  <c r="B8" i="2"/>
  <c r="O7" i="2"/>
  <c r="N7" i="2"/>
  <c r="M7" i="2"/>
  <c r="L7" i="2"/>
  <c r="K7" i="2"/>
  <c r="J7" i="2"/>
  <c r="I7" i="2"/>
  <c r="H7" i="2"/>
  <c r="G7" i="2"/>
  <c r="F7" i="2"/>
  <c r="E7" i="2"/>
  <c r="D7" i="2"/>
  <c r="C7" i="2"/>
  <c r="B7" i="2"/>
  <c r="B24" i="2" l="1"/>
  <c r="C2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Stacey Anderson</author>
  </authors>
  <commentList>
    <comment ref="R28" authorId="0" shapeId="0" xr:uid="{ADCE59BB-5156-430E-AC60-0DC5F2BA5FAF}">
      <text/>
    </comment>
  </commentList>
</comments>
</file>

<file path=xl/sharedStrings.xml><?xml version="1.0" encoding="utf-8"?>
<sst xmlns="http://schemas.openxmlformats.org/spreadsheetml/2006/main" count="4829" uniqueCount="1078">
  <si>
    <t>FY 2022 Workload Tables</t>
  </si>
  <si>
    <t xml:space="preserve">This section is required by 35 U.S.C. § 13. </t>
  </si>
  <si>
    <t xml:space="preserve">Table </t>
  </si>
  <si>
    <t xml:space="preserve">Title </t>
  </si>
  <si>
    <t xml:space="preserve">Year </t>
  </si>
  <si>
    <t xml:space="preserve">Summary of Patent Examining Activities </t>
  </si>
  <si>
    <t>FY 2018-FY 2022 (Preliminary for FY 2022)</t>
  </si>
  <si>
    <t>Patent Applications Filed by Type</t>
  </si>
  <si>
    <t xml:space="preserve">FY 2002-FY 2022 (Preliminary for FY 2022)  </t>
  </si>
  <si>
    <t>Patent Applications Pending Prior to Allowance</t>
  </si>
  <si>
    <t xml:space="preserve">FY 2002-FY 2022 </t>
  </si>
  <si>
    <t>Patent Pendency Statistics</t>
  </si>
  <si>
    <t>FY 2022</t>
  </si>
  <si>
    <t>Summary of Total Pending Patent Applications</t>
  </si>
  <si>
    <t>Patents Issued</t>
  </si>
  <si>
    <t>FY 2002-FY 2022</t>
  </si>
  <si>
    <t>Patent Applications Filed by Residents of the United States</t>
  </si>
  <si>
    <t>FY 2018-FY 2022</t>
  </si>
  <si>
    <t xml:space="preserve">Patents Issued to Residents of the United States </t>
  </si>
  <si>
    <t>FY 2021-FY 2022</t>
  </si>
  <si>
    <t>United States Patent Applications Filed by Residents of Foreign Countries</t>
  </si>
  <si>
    <t>Patents Issued by the United States to Residents of Foreign Countries</t>
  </si>
  <si>
    <t>Percentage of Utility Patents Issued to Micro, Small, and Large Entities</t>
  </si>
  <si>
    <t>United States Government Agency Patents</t>
  </si>
  <si>
    <t>13A</t>
  </si>
  <si>
    <t>Ex Parte Reexamination</t>
  </si>
  <si>
    <t>13B</t>
  </si>
  <si>
    <t>Supplemental Examination</t>
  </si>
  <si>
    <t>Summary of Cases Before the Patent Trial and Appeal Board as of September 30, 2022</t>
  </si>
  <si>
    <t>as of September 30, 2022</t>
  </si>
  <si>
    <t>Summary of Trademark Examining Activities</t>
  </si>
  <si>
    <t xml:space="preserve">Trademark Applications Filed for Registration and Renewal and Trademark Affidavits Filed </t>
  </si>
  <si>
    <t>2001-2022</t>
  </si>
  <si>
    <t>Summary of Pending Trademark Applications</t>
  </si>
  <si>
    <t xml:space="preserve">Trademarks Registered, Renewed, and Published Under Section 12(c) </t>
  </si>
  <si>
    <t>FY 2002–FY 2022</t>
  </si>
  <si>
    <t>Trademark Applications Filed by Residents of the United States</t>
  </si>
  <si>
    <t>Trademarks Registered to Residents of the United States</t>
  </si>
  <si>
    <t>Trademark Applications Filed by Residents of Foreign Countries</t>
  </si>
  <si>
    <t>Trademarks Registered to Residents of Foreign Countries</t>
  </si>
  <si>
    <t>Summary of Contested Trademark Cases (Within the USPTO, as of September 30, 2022)</t>
  </si>
  <si>
    <t>Actions on Petitions to the Director of the U.S. Patent and Trademark Office</t>
  </si>
  <si>
    <t>Cases in Litigation (Selected Courts of the United States, as of September 30, 2022)</t>
  </si>
  <si>
    <t>Patent Classification Activity</t>
  </si>
  <si>
    <t>Scientific and Technical Information Center Activity</t>
  </si>
  <si>
    <t>End of Year Personnel</t>
  </si>
  <si>
    <t>29A</t>
  </si>
  <si>
    <t>Top 50 Trademark Applicants</t>
  </si>
  <si>
    <t>29B</t>
  </si>
  <si>
    <t>Top 50 Trademark Registrants</t>
  </si>
  <si>
    <t>TABLE 1</t>
  </si>
  <si>
    <t>SUMMARY OF PATENT EXAMINING ACTIVITIES</t>
  </si>
  <si>
    <r>
      <t>(FY 2018</t>
    </r>
    <r>
      <rPr>
        <b/>
        <sz val="12"/>
        <color indexed="8"/>
        <rFont val="Calibri"/>
        <family val="2"/>
      </rPr>
      <t>–</t>
    </r>
    <r>
      <rPr>
        <b/>
        <sz val="12"/>
        <color indexed="8"/>
        <rFont val="Times New Roman"/>
        <family val="1"/>
      </rPr>
      <t>FY 2022)</t>
    </r>
  </si>
  <si>
    <t>Patent Examining Activity</t>
  </si>
  <si>
    <t> </t>
  </si>
  <si>
    <t>First Actions</t>
  </si>
  <si>
    <t>Design</t>
  </si>
  <si>
    <t>Utility, Plant, and Reissue</t>
  </si>
  <si>
    <t xml:space="preserve">Patent Cooperation Treaty (PCT)/Chapter </t>
  </si>
  <si>
    <t>Patent Application Disposals, Total</t>
  </si>
  <si>
    <t>Allowed Patent Applications, Total</t>
  </si>
  <si>
    <t>Abandoned, Total</t>
  </si>
  <si>
    <t>Statutory Invention Registration Disposals, Total</t>
  </si>
  <si>
    <t>-</t>
  </si>
  <si>
    <t>PCT/Chapter II Examinations Completed</t>
  </si>
  <si>
    <t>Utility</t>
  </si>
  <si>
    <t>Reissue</t>
  </si>
  <si>
    <t>Plant</t>
  </si>
  <si>
    <t xml:space="preserve">Reexamination certificates issued </t>
  </si>
  <si>
    <t xml:space="preserve">PCT international applications received by USPTO as receiving office </t>
  </si>
  <si>
    <t>National requirements received by USPTO as designated/elected office</t>
  </si>
  <si>
    <t>- Represents zero.</t>
  </si>
  <si>
    <t>TABLE 2</t>
  </si>
  <si>
    <t>PATENT APPLICATIONS FILED BY TYPE</t>
  </si>
  <si>
    <r>
      <t xml:space="preserve"> (FY 2002</t>
    </r>
    <r>
      <rPr>
        <b/>
        <sz val="11"/>
        <color indexed="8"/>
        <rFont val="Calibri"/>
        <family val="2"/>
      </rPr>
      <t>–</t>
    </r>
    <r>
      <rPr>
        <b/>
        <sz val="11"/>
        <color indexed="8"/>
        <rFont val="Times New Roman"/>
        <family val="1"/>
      </rPr>
      <t>FY 2022)</t>
    </r>
  </si>
  <si>
    <t>Year</t>
  </si>
  <si>
    <t>Preliminary</t>
  </si>
  <si>
    <t xml:space="preserve">Effective FY 2019, RCE and Serialized filings were reported separately.  Prior to FY 2019, RCE and Serialized filing totals were combined.  </t>
  </si>
  <si>
    <t>TABLE 3</t>
  </si>
  <si>
    <r>
      <t>PATENT APPLICATIONS PENDING PRIOR TO ALLOWANCE</t>
    </r>
    <r>
      <rPr>
        <sz val="12"/>
        <color indexed="8"/>
        <rFont val="Times New Roman"/>
        <family val="1"/>
      </rPr>
      <t xml:space="preserve"> </t>
    </r>
    <r>
      <rPr>
        <vertAlign val="superscript"/>
        <sz val="12"/>
        <color indexed="8"/>
        <rFont val="Times New Roman"/>
        <family val="1"/>
      </rPr>
      <t>1</t>
    </r>
  </si>
  <si>
    <r>
      <t>Awaiting Action by Examiner</t>
    </r>
    <r>
      <rPr>
        <b/>
        <vertAlign val="superscript"/>
        <sz val="10"/>
        <rFont val="Times New Roman"/>
        <family val="1"/>
      </rPr>
      <t>3</t>
    </r>
  </si>
  <si>
    <r>
      <t>Total Applications Pending</t>
    </r>
    <r>
      <rPr>
        <b/>
        <vertAlign val="superscript"/>
        <sz val="10"/>
        <rFont val="Times New Roman"/>
        <family val="1"/>
      </rPr>
      <t>2,3</t>
    </r>
  </si>
  <si>
    <r>
      <t>1</t>
    </r>
    <r>
      <rPr>
        <sz val="10"/>
        <color indexed="8"/>
        <rFont val="Times New Roman"/>
        <family val="1"/>
      </rPr>
      <t xml:space="preserve"> Includes patent applications pending at end of period indicated, and includes utility, reissue, plant, and design applications. Does not include allowed applications.</t>
    </r>
  </si>
  <si>
    <r>
      <t>2</t>
    </r>
    <r>
      <rPr>
        <sz val="10"/>
        <color indexed="8"/>
        <rFont val="Times New Roman"/>
        <family val="1"/>
      </rPr>
      <t xml:space="preserve"> Applications under examination, including those in preexamination processing.</t>
    </r>
  </si>
  <si>
    <r>
      <rPr>
        <vertAlign val="superscript"/>
        <sz val="10"/>
        <color rgb="FF000000"/>
        <rFont val="Times New Roman"/>
        <family val="1"/>
      </rPr>
      <t xml:space="preserve">3 </t>
    </r>
    <r>
      <rPr>
        <sz val="10"/>
        <color rgb="FF000000"/>
        <rFont val="Times New Roman"/>
        <family val="1"/>
      </rPr>
      <t>FY 2021 data has been updated with final end-of-year numbers.</t>
    </r>
  </si>
  <si>
    <t>TABLE 4</t>
  </si>
  <si>
    <t xml:space="preserve">PATENT PENDENCY STATISTICS </t>
  </si>
  <si>
    <t>(FY 2022)</t>
  </si>
  <si>
    <t>Utility. Plant, Reissue Pendency Statistics by Technology Center (in months)</t>
  </si>
  <si>
    <t>Average First Action Pendency</t>
  </si>
  <si>
    <t>Total Average Pendency</t>
  </si>
  <si>
    <t>Total Utility, Plant, and Reissue Pendency</t>
  </si>
  <si>
    <r>
      <t>Tech Center 1600</t>
    </r>
    <r>
      <rPr>
        <sz val="10"/>
        <rFont val="Calibri"/>
        <family val="2"/>
      </rPr>
      <t>—</t>
    </r>
    <r>
      <rPr>
        <sz val="10"/>
        <rFont val="Times New Roman"/>
        <family val="1"/>
      </rPr>
      <t>Biotechnology and Organic Chemistry</t>
    </r>
  </si>
  <si>
    <t>Tech Center 1700—Chemical and Materials Engineering</t>
  </si>
  <si>
    <t>Tech Center 2100—Computer Architecture, Software, and Information Security</t>
  </si>
  <si>
    <t>Tech Center 2400—Networks, Multiplexing, Cable, and Security</t>
  </si>
  <si>
    <t>Tech Center 2600—Communications</t>
  </si>
  <si>
    <t xml:space="preserve">Tech Center 2800—Semiconductor, Electrical, Optical Systems, and Components </t>
  </si>
  <si>
    <t>Tech Center 3600—Transportation, Construction, Agriculture, and Electronic Commerce</t>
  </si>
  <si>
    <t xml:space="preserve">Tech Center 3700—Mechanical Engineering, Manufacturing, and Products </t>
  </si>
  <si>
    <t>TABLE 5</t>
  </si>
  <si>
    <t>SUMMARY OF TOTAL PENDING PATENT APPLICATIONS</t>
  </si>
  <si>
    <t>Stage of Processing</t>
  </si>
  <si>
    <t>Utility, Plant, and Reissue Applications</t>
  </si>
  <si>
    <t>Design Applications</t>
  </si>
  <si>
    <t>Total Patent Applications</t>
  </si>
  <si>
    <t>Pending Patent Applications, Total</t>
  </si>
  <si>
    <t>In Preexamination Processing, Total</t>
  </si>
  <si>
    <t>Under Examination, Total</t>
  </si>
  <si>
    <t>Undocketed</t>
  </si>
  <si>
    <r>
      <t>Central Docket</t>
    </r>
    <r>
      <rPr>
        <vertAlign val="superscript"/>
        <sz val="10"/>
        <color rgb="FF000000"/>
        <rFont val="Times New Roman"/>
        <family val="1"/>
      </rPr>
      <t>4</t>
    </r>
  </si>
  <si>
    <t>Awaiting First Action by Examiner</t>
  </si>
  <si>
    <t>Subtotal of pending applications</t>
  </si>
  <si>
    <t>Request for Continued Examination Awaiting First Action</t>
  </si>
  <si>
    <t>Rejected, Awaiting Response by Applicant</t>
  </si>
  <si>
    <t>Amended, Awaiting Action by Examiner</t>
  </si>
  <si>
    <t>In Interference</t>
  </si>
  <si>
    <t xml:space="preserve"> - </t>
  </si>
  <si>
    <r>
      <t>On Appeal, and Other</t>
    </r>
    <r>
      <rPr>
        <vertAlign val="superscript"/>
        <sz val="10"/>
        <color indexed="8"/>
        <rFont val="Times New Roman"/>
        <family val="1"/>
      </rPr>
      <t>1</t>
    </r>
  </si>
  <si>
    <t>In Postexamination Processing, Total</t>
  </si>
  <si>
    <t>Awaiting Issue Fee</t>
  </si>
  <si>
    <r>
      <t>Awaiting Printing</t>
    </r>
    <r>
      <rPr>
        <vertAlign val="superscript"/>
        <sz val="10"/>
        <color indexed="8"/>
        <rFont val="Times New Roman"/>
        <family val="1"/>
      </rPr>
      <t>2</t>
    </r>
  </si>
  <si>
    <r>
      <t>D-10s (Secret cases in condition for allowance.)</t>
    </r>
    <r>
      <rPr>
        <vertAlign val="superscript"/>
        <sz val="10"/>
        <color indexed="8"/>
        <rFont val="Times New Roman"/>
        <family val="1"/>
      </rPr>
      <t>3</t>
    </r>
  </si>
  <si>
    <t>-   Represents zero.</t>
  </si>
  <si>
    <r>
      <t xml:space="preserve"> 1</t>
    </r>
    <r>
      <rPr>
        <sz val="10"/>
        <color indexed="8"/>
        <rFont val="Times New Roman"/>
        <family val="1"/>
      </rPr>
      <t xml:space="preserve"> Includes cases on appeal and undergoing petitions.</t>
    </r>
  </si>
  <si>
    <r>
      <t>2</t>
    </r>
    <r>
      <rPr>
        <sz val="10"/>
        <color indexed="8"/>
        <rFont val="Times New Roman"/>
        <family val="1"/>
      </rPr>
      <t xml:space="preserve"> Includes withdrawn cases.</t>
    </r>
  </si>
  <si>
    <r>
      <t xml:space="preserve">3 </t>
    </r>
    <r>
      <rPr>
        <sz val="10"/>
        <color indexed="8"/>
        <rFont val="Times New Roman"/>
        <family val="1"/>
      </rPr>
      <t>Applications classified under 35 USC 181 which are otherwise in condition for allowance.</t>
    </r>
  </si>
  <si>
    <r>
      <t>4</t>
    </r>
    <r>
      <rPr>
        <sz val="10"/>
        <color rgb="FF000000"/>
        <rFont val="Times New Roman"/>
        <family val="1"/>
      </rPr>
      <t>Applications that have completed the Preexamination process and are awaiting distribution to the corp.</t>
    </r>
  </si>
  <si>
    <t>TABLE 6</t>
  </si>
  <si>
    <t xml:space="preserve"> PATENTS ISSUED </t>
  </si>
  <si>
    <r>
      <t xml:space="preserve"> (FY 2002</t>
    </r>
    <r>
      <rPr>
        <b/>
        <sz val="11"/>
        <color indexed="8"/>
        <rFont val="Calibri"/>
        <family val="2"/>
      </rPr>
      <t>–</t>
    </r>
    <r>
      <rPr>
        <b/>
        <sz val="11"/>
        <color indexed="8"/>
        <rFont val="Times New Roman"/>
        <family val="1"/>
      </rPr>
      <t>FY 2022)¹</t>
    </r>
  </si>
  <si>
    <r>
      <t>Utility</t>
    </r>
    <r>
      <rPr>
        <b/>
        <vertAlign val="superscript"/>
        <sz val="10"/>
        <rFont val="Times New Roman"/>
        <family val="1"/>
      </rPr>
      <t>2</t>
    </r>
  </si>
  <si>
    <t>Total</t>
  </si>
  <si>
    <t>1976 /4</t>
  </si>
  <si>
    <t>80735 /3</t>
  </si>
  <si>
    <r>
      <t>1</t>
    </r>
    <r>
      <rPr>
        <sz val="9"/>
        <color indexed="8"/>
        <rFont val="Times New Roman"/>
        <family val="1"/>
      </rPr>
      <t xml:space="preserve"> Past years' data may have been revised from prior-year reports.</t>
    </r>
  </si>
  <si>
    <r>
      <t>2</t>
    </r>
    <r>
      <rPr>
        <sz val="9"/>
        <color indexed="8"/>
        <rFont val="Times New Roman"/>
        <family val="1"/>
      </rPr>
      <t xml:space="preserve"> Includes chemical, electrical, and mechanical applications.</t>
    </r>
  </si>
  <si>
    <t>TABLE 7</t>
  </si>
  <si>
    <r>
      <t>PATENT APPLICATIONS FILED BY RESIDENTS OF THE UNITED STATES</t>
    </r>
    <r>
      <rPr>
        <vertAlign val="superscript"/>
        <sz val="9"/>
        <color indexed="8"/>
        <rFont val="Times New Roman"/>
        <family val="1"/>
      </rPr>
      <t>1</t>
    </r>
  </si>
  <si>
    <t>(FY 2018–FY 2022)</t>
  </si>
  <si>
    <r>
      <t>(Preliminary for FY 2022)</t>
    </r>
    <r>
      <rPr>
        <b/>
        <vertAlign val="superscript"/>
        <sz val="10"/>
        <color indexed="8"/>
        <rFont val="Times New Roman"/>
        <family val="1"/>
      </rPr>
      <t xml:space="preserve"> 2</t>
    </r>
  </si>
  <si>
    <t>State/Territory</t>
  </si>
  <si>
    <r>
      <t xml:space="preserve">2020 </t>
    </r>
    <r>
      <rPr>
        <b/>
        <vertAlign val="superscript"/>
        <sz val="10"/>
        <rFont val="Times New Roman"/>
        <family val="1"/>
      </rPr>
      <t>2</t>
    </r>
  </si>
  <si>
    <r>
      <t xml:space="preserve">2021 </t>
    </r>
    <r>
      <rPr>
        <b/>
        <vertAlign val="superscript"/>
        <sz val="10"/>
        <rFont val="Times New Roman"/>
        <family val="1"/>
      </rPr>
      <t>2</t>
    </r>
  </si>
  <si>
    <r>
      <t xml:space="preserve">2022 </t>
    </r>
    <r>
      <rPr>
        <b/>
        <vertAlign val="superscript"/>
        <sz val="10"/>
        <rFont val="Times New Roman"/>
        <family val="1"/>
      </rPr>
      <t>2</t>
    </r>
  </si>
  <si>
    <r>
      <t xml:space="preserve">2010 </t>
    </r>
    <r>
      <rPr>
        <vertAlign val="superscript"/>
        <sz val="9"/>
        <rFont val="Times New Roman"/>
        <family val="1"/>
      </rPr>
      <t>2</t>
    </r>
  </si>
  <si>
    <r>
      <t xml:space="preserve">2011 </t>
    </r>
    <r>
      <rPr>
        <vertAlign val="superscript"/>
        <sz val="9"/>
        <rFont val="Times New Roman"/>
        <family val="1"/>
      </rPr>
      <t>2</t>
    </r>
  </si>
  <si>
    <r>
      <t>Serialized</t>
    </r>
    <r>
      <rPr>
        <b/>
        <vertAlign val="superscript"/>
        <sz val="10"/>
        <rFont val="Times New Roman"/>
        <family val="1"/>
      </rPr>
      <t>3</t>
    </r>
  </si>
  <si>
    <r>
      <t>RCE</t>
    </r>
    <r>
      <rPr>
        <b/>
        <vertAlign val="superscript"/>
        <sz val="10"/>
        <rFont val="Times New Roman"/>
        <family val="1"/>
      </rPr>
      <t>4</t>
    </r>
  </si>
  <si>
    <r>
      <t>Serialized</t>
    </r>
    <r>
      <rPr>
        <b/>
        <vertAlign val="superscript"/>
        <sz val="10"/>
        <rFont val="Times New Roman"/>
        <family val="1"/>
      </rPr>
      <t>4</t>
    </r>
    <r>
      <rPr>
        <sz val="11"/>
        <color theme="1"/>
        <rFont val="Calibri"/>
        <family val="2"/>
        <scheme val="minor"/>
      </rPr>
      <t/>
    </r>
  </si>
  <si>
    <r>
      <t>RCE</t>
    </r>
    <r>
      <rPr>
        <b/>
        <vertAlign val="superscript"/>
        <sz val="10"/>
        <rFont val="Times New Roman"/>
        <family val="1"/>
      </rPr>
      <t>5</t>
    </r>
    <r>
      <rPr>
        <sz val="11"/>
        <color theme="1"/>
        <rFont val="Calibri"/>
        <family val="2"/>
        <scheme val="minor"/>
      </rPr>
      <t/>
    </r>
  </si>
  <si>
    <t>N/A</t>
  </si>
  <si>
    <t>Nebraska</t>
  </si>
  <si>
    <t>Nevada</t>
  </si>
  <si>
    <t>Alabama</t>
  </si>
  <si>
    <t>New Hampshire</t>
  </si>
  <si>
    <t>Alaska</t>
  </si>
  <si>
    <t>New Jersey</t>
  </si>
  <si>
    <t>Arizona</t>
  </si>
  <si>
    <t>New Mexico</t>
  </si>
  <si>
    <t>Arkansas</t>
  </si>
  <si>
    <t>New York</t>
  </si>
  <si>
    <t>California</t>
  </si>
  <si>
    <t>North Carolina</t>
  </si>
  <si>
    <t>Colorado</t>
  </si>
  <si>
    <t>North Dakota</t>
  </si>
  <si>
    <t>Connecticut</t>
  </si>
  <si>
    <t>Ohio</t>
  </si>
  <si>
    <t>Delaware</t>
  </si>
  <si>
    <t>Oklahoma</t>
  </si>
  <si>
    <t>District of Columbia</t>
  </si>
  <si>
    <t>Oregon</t>
  </si>
  <si>
    <t>Florida</t>
  </si>
  <si>
    <t>Pennsylvania</t>
  </si>
  <si>
    <t>Georgia</t>
  </si>
  <si>
    <t>Rhode Island</t>
  </si>
  <si>
    <t>Hawaii</t>
  </si>
  <si>
    <t>South Carolina</t>
  </si>
  <si>
    <t>Idaho</t>
  </si>
  <si>
    <t>South Dakota</t>
  </si>
  <si>
    <t>Illinois</t>
  </si>
  <si>
    <t>Tennessee</t>
  </si>
  <si>
    <t>Indiana</t>
  </si>
  <si>
    <t>Texas</t>
  </si>
  <si>
    <t>Iowa</t>
  </si>
  <si>
    <t>Utah</t>
  </si>
  <si>
    <t>Kansas</t>
  </si>
  <si>
    <t>Vermont</t>
  </si>
  <si>
    <t>Kentucky</t>
  </si>
  <si>
    <t>Virginia</t>
  </si>
  <si>
    <t>Louisiana</t>
  </si>
  <si>
    <t>Washington</t>
  </si>
  <si>
    <t>Maine</t>
  </si>
  <si>
    <t>West Virginia</t>
  </si>
  <si>
    <t>Maryland</t>
  </si>
  <si>
    <t>Wisconsin</t>
  </si>
  <si>
    <t>Massachusetts</t>
  </si>
  <si>
    <t>Wyoming</t>
  </si>
  <si>
    <t>Michigan</t>
  </si>
  <si>
    <t>Puerto Rico</t>
  </si>
  <si>
    <t>Minnesota</t>
  </si>
  <si>
    <t>U.S. Virgin Islands</t>
  </si>
  <si>
    <t>Mississippi</t>
  </si>
  <si>
    <r>
      <t>U.S. Pacific Islands</t>
    </r>
    <r>
      <rPr>
        <vertAlign val="superscript"/>
        <sz val="10"/>
        <color indexed="8"/>
        <rFont val="Times New Roman"/>
        <family val="1"/>
      </rPr>
      <t>5</t>
    </r>
  </si>
  <si>
    <t>Missouri</t>
  </si>
  <si>
    <r>
      <t xml:space="preserve">United States, Unknown </t>
    </r>
    <r>
      <rPr>
        <vertAlign val="superscript"/>
        <sz val="10"/>
        <color indexed="8"/>
        <rFont val="Times New Roman"/>
        <family val="1"/>
      </rPr>
      <t>6</t>
    </r>
  </si>
  <si>
    <t>Montana</t>
  </si>
  <si>
    <r>
      <t>1</t>
    </r>
    <r>
      <rPr>
        <sz val="10"/>
        <color indexed="8"/>
        <rFont val="Times New Roman"/>
        <family val="1"/>
      </rPr>
      <t xml:space="preserve">  Data include utility, plant, design, and reissue applications.</t>
    </r>
  </si>
  <si>
    <r>
      <t xml:space="preserve">2  </t>
    </r>
    <r>
      <rPr>
        <sz val="10"/>
        <rFont val="Times New Roman"/>
        <family val="1"/>
      </rPr>
      <t>FY 2022 preliminary data should be available January 2023 at www.uspto.gov and finalized in the FY 2023 PAR.</t>
    </r>
  </si>
  <si>
    <r>
      <rPr>
        <vertAlign val="superscript"/>
        <sz val="10"/>
        <color indexed="8"/>
        <rFont val="Times New Roman"/>
        <family val="1"/>
      </rPr>
      <t>3</t>
    </r>
    <r>
      <rPr>
        <sz val="10"/>
        <color indexed="8"/>
        <rFont val="Times New Roman"/>
        <family val="1"/>
      </rPr>
      <t>Serialized - A newly filed UPR application that has been assigned a serial number.</t>
    </r>
  </si>
  <si>
    <r>
      <rPr>
        <vertAlign val="superscript"/>
        <sz val="10"/>
        <color indexed="8"/>
        <rFont val="Times New Roman"/>
        <family val="1"/>
      </rPr>
      <t>4</t>
    </r>
    <r>
      <rPr>
        <sz val="10"/>
        <color indexed="8"/>
        <rFont val="Times New Roman"/>
        <family val="1"/>
      </rPr>
      <t>RCE (Request for Continues Examination)  - A procedure by which, after the prosecution has been closed by a final rejection, a notice of allowance, etc., the applicant pays a fee and requests that the prosecution of the application be reopened.</t>
    </r>
  </si>
  <si>
    <r>
      <t>5</t>
    </r>
    <r>
      <rPr>
        <sz val="10"/>
        <color indexed="8"/>
        <rFont val="Times New Roman"/>
        <family val="1"/>
      </rPr>
      <t xml:space="preserve">  Represents residents of American Samoa, Guam, and miscellaneous U.S. Pacific Islands.</t>
    </r>
  </si>
  <si>
    <r>
      <t>6</t>
    </r>
    <r>
      <rPr>
        <sz val="10"/>
        <rFont val="Times New Roman"/>
        <family val="1"/>
      </rPr>
      <t xml:space="preserve"> State/Territory information not available.</t>
    </r>
  </si>
  <si>
    <t>changed "field" in table title to 'filed"</t>
  </si>
  <si>
    <t>TABLE 8</t>
  </si>
  <si>
    <r>
      <t>PATENTS ISSUED TO RESIDENTS OF THE UNITED STATES</t>
    </r>
    <r>
      <rPr>
        <vertAlign val="superscript"/>
        <sz val="9"/>
        <color indexed="8"/>
        <rFont val="Times New Roman"/>
        <family val="1"/>
      </rPr>
      <t xml:space="preserve"> 1</t>
    </r>
  </si>
  <si>
    <r>
      <t xml:space="preserve"> (FY 2021</t>
    </r>
    <r>
      <rPr>
        <b/>
        <sz val="11"/>
        <color indexed="8"/>
        <rFont val="Calibri"/>
        <family val="2"/>
      </rPr>
      <t>–</t>
    </r>
    <r>
      <rPr>
        <b/>
        <sz val="11"/>
        <color indexed="8"/>
        <rFont val="Times New Roman"/>
        <family val="1"/>
      </rPr>
      <t>FY 2022)</t>
    </r>
    <r>
      <rPr>
        <b/>
        <vertAlign val="superscript"/>
        <sz val="11"/>
        <color indexed="8"/>
        <rFont val="Times New Roman"/>
        <family val="1"/>
      </rPr>
      <t>2</t>
    </r>
  </si>
  <si>
    <r>
      <t>U.S. Pacific Islands</t>
    </r>
    <r>
      <rPr>
        <vertAlign val="superscript"/>
        <sz val="10"/>
        <rFont val="Times New Roman"/>
        <family val="1"/>
      </rPr>
      <t>3</t>
    </r>
  </si>
  <si>
    <r>
      <t>U.S. Pacific Islands</t>
    </r>
    <r>
      <rPr>
        <vertAlign val="superscript"/>
        <sz val="10"/>
        <rFont val="Times New Roman"/>
        <family val="1"/>
      </rPr>
      <t xml:space="preserve"> 3</t>
    </r>
  </si>
  <si>
    <r>
      <t>United States, Unknown</t>
    </r>
    <r>
      <rPr>
        <vertAlign val="superscript"/>
        <sz val="10"/>
        <rFont val="Times New Roman"/>
        <family val="1"/>
      </rPr>
      <t xml:space="preserve"> 4</t>
    </r>
  </si>
  <si>
    <t>- Represents zero</t>
  </si>
  <si>
    <r>
      <t>1</t>
    </r>
    <r>
      <rPr>
        <sz val="10"/>
        <color indexed="8"/>
        <rFont val="Times New Roman"/>
        <family val="1"/>
      </rPr>
      <t xml:space="preserve"> Data include utility, design, plant, and reissue patents.</t>
    </r>
  </si>
  <si>
    <r>
      <rPr>
        <vertAlign val="superscript"/>
        <sz val="10"/>
        <color indexed="8"/>
        <rFont val="Times New Roman"/>
        <family val="1"/>
      </rPr>
      <t>2</t>
    </r>
    <r>
      <rPr>
        <sz val="10"/>
        <color indexed="8"/>
        <rFont val="Times New Roman"/>
        <family val="1"/>
      </rPr>
      <t xml:space="preserve"> FY 2021 data may have been updated since the FY 2021 PAR.</t>
    </r>
  </si>
  <si>
    <r>
      <t>3</t>
    </r>
    <r>
      <rPr>
        <sz val="10"/>
        <color indexed="8"/>
        <rFont val="Times New Roman"/>
        <family val="1"/>
      </rPr>
      <t xml:space="preserve"> Represents residents of American Samoa, Guam, and miscellaneous U.S. Pacific Islands.</t>
    </r>
  </si>
  <si>
    <r>
      <t>4</t>
    </r>
    <r>
      <rPr>
        <sz val="10"/>
        <color indexed="8"/>
        <rFont val="Times New Roman"/>
        <family val="1"/>
      </rPr>
      <t xml:space="preserve"> No State indicated in database.</t>
    </r>
  </si>
  <si>
    <t>TABLE 9</t>
  </si>
  <si>
    <r>
      <t>UNITED STATES PATENT APPLICATIONS FILED BY RESIDENTS OF FOREIGN COUNTRIES</t>
    </r>
    <r>
      <rPr>
        <b/>
        <vertAlign val="superscript"/>
        <sz val="10"/>
        <rFont val="Times New Roman"/>
        <family val="1"/>
      </rPr>
      <t>1</t>
    </r>
  </si>
  <si>
    <r>
      <t>(FY 2018</t>
    </r>
    <r>
      <rPr>
        <b/>
        <sz val="11"/>
        <rFont val="Calibri"/>
        <family val="2"/>
      </rPr>
      <t>–</t>
    </r>
    <r>
      <rPr>
        <b/>
        <sz val="11"/>
        <rFont val="Times New Roman"/>
        <family val="1"/>
      </rPr>
      <t>FY 2022)</t>
    </r>
  </si>
  <si>
    <t>Residence</t>
  </si>
  <si>
    <t>Afghanistan</t>
  </si>
  <si>
    <t>Albania</t>
  </si>
  <si>
    <t>Algeria</t>
  </si>
  <si>
    <t>Andorra</t>
  </si>
  <si>
    <t xml:space="preserve">Angola  </t>
  </si>
  <si>
    <t>Anguilla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</si>
  <si>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</si>
  <si>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</si>
  <si>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</si>
  <si>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</si>
  <si>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</si>
  <si>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</si>
  <si>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</si>
  <si>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</si>
  <si>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</si>
  <si>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</si>
  <si>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</si>
  <si>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</si>
  <si>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</si>
  <si>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</si>
  <si>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</si>
  <si>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</si>
  <si>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Bolivia</t>
  </si>
  <si>
    <t xml:space="preserve">Bonaire, Sint Eustatius, and Saba </t>
  </si>
  <si>
    <t>Bosnia and Herzegovina</t>
  </si>
  <si>
    <t>Botswana</t>
  </si>
  <si>
    <t>Brazil</t>
  </si>
  <si>
    <t>British Virgin Islands</t>
  </si>
  <si>
    <t>Brunei Darussalam</t>
  </si>
  <si>
    <t>Bulgaria</t>
  </si>
  <si>
    <t>Burkina Faso</t>
  </si>
  <si>
    <t>Burundi</t>
  </si>
  <si>
    <r>
      <t>Cambodia</t>
    </r>
    <r>
      <rPr>
        <vertAlign val="superscript"/>
        <sz val="10"/>
        <rFont val="Times New Roman"/>
        <family val="1"/>
      </rPr>
      <t xml:space="preserve"> </t>
    </r>
  </si>
  <si>
    <t>Cameroon</t>
  </si>
  <si>
    <t>Canada</t>
  </si>
  <si>
    <t>Cayman Islands</t>
  </si>
  <si>
    <t xml:space="preserve">Chad </t>
  </si>
  <si>
    <t>Chile</t>
  </si>
  <si>
    <t>China (Hong Kong)</t>
  </si>
  <si>
    <t>China (Macau)</t>
  </si>
  <si>
    <t>China (People's Republic of)</t>
  </si>
  <si>
    <t>Colombia</t>
  </si>
  <si>
    <r>
      <t>Congo, Dem. Republic of</t>
    </r>
    <r>
      <rPr>
        <vertAlign val="superscript"/>
        <sz val="10"/>
        <rFont val="Times New Roman"/>
        <family val="1"/>
      </rPr>
      <t>5</t>
    </r>
  </si>
  <si>
    <t>Costa Rica</t>
  </si>
  <si>
    <t>Cote d'Ivoire</t>
  </si>
  <si>
    <t>Croatia</t>
  </si>
  <si>
    <t>Cuba</t>
  </si>
  <si>
    <t xml:space="preserve">Curaçao  </t>
  </si>
  <si>
    <t>Cyprus</t>
  </si>
  <si>
    <t>Czech Republic</t>
  </si>
  <si>
    <t>Denmark</t>
  </si>
  <si>
    <t>Dominican Republic</t>
  </si>
  <si>
    <t>Ecuador</t>
  </si>
  <si>
    <t>Egypt</t>
  </si>
  <si>
    <t>El Salvador</t>
  </si>
  <si>
    <t>Eritrea</t>
  </si>
  <si>
    <t>Estonia</t>
  </si>
  <si>
    <t>Eswatini</t>
  </si>
  <si>
    <t>Ethiopia</t>
  </si>
  <si>
    <t>Faroe Islands</t>
  </si>
  <si>
    <t>Fiji</t>
  </si>
  <si>
    <t>Finland</t>
  </si>
  <si>
    <t>French Polynesia</t>
  </si>
  <si>
    <t>France</t>
  </si>
  <si>
    <t>Gabon</t>
  </si>
  <si>
    <r>
      <t>Gambia</t>
    </r>
    <r>
      <rPr>
        <vertAlign val="superscript"/>
        <sz val="10"/>
        <rFont val="Times New Roman"/>
        <family val="1"/>
      </rPr>
      <t>5</t>
    </r>
  </si>
  <si>
    <t>Germany</t>
  </si>
  <si>
    <t>Ghana</t>
  </si>
  <si>
    <t>Gibraltar</t>
  </si>
  <si>
    <t>Greece</t>
  </si>
  <si>
    <t>Greenland</t>
  </si>
  <si>
    <r>
      <t>Grenada</t>
    </r>
    <r>
      <rPr>
        <vertAlign val="superscript"/>
        <sz val="10"/>
        <rFont val="Times New Roman"/>
        <family val="1"/>
      </rPr>
      <t>5</t>
    </r>
  </si>
  <si>
    <t>Guadeloupe</t>
  </si>
  <si>
    <t>Guatemala</t>
  </si>
  <si>
    <t>Guernsey</t>
  </si>
  <si>
    <t>Guinea</t>
  </si>
  <si>
    <t>Guyana</t>
  </si>
  <si>
    <t>Haiti</t>
  </si>
  <si>
    <t>Honduras</t>
  </si>
  <si>
    <t>Hungary</t>
  </si>
  <si>
    <t>Iceland</t>
  </si>
  <si>
    <t>India</t>
  </si>
  <si>
    <t>Indonesia</t>
  </si>
  <si>
    <t>Iran</t>
  </si>
  <si>
    <t>Iraq</t>
  </si>
  <si>
    <t>Ireland</t>
  </si>
  <si>
    <t>Isle of Man</t>
  </si>
  <si>
    <t>Israel</t>
  </si>
  <si>
    <t>Italy</t>
  </si>
  <si>
    <t>Jamaica</t>
  </si>
  <si>
    <t>Japan</t>
  </si>
  <si>
    <t>Jersey</t>
  </si>
  <si>
    <t>Jordan</t>
  </si>
  <si>
    <t>Kazakhstan</t>
  </si>
  <si>
    <t>Kenya</t>
  </si>
  <si>
    <t>Korea (Dem. Republic of)</t>
  </si>
  <si>
    <t>Korea (Republic of)</t>
  </si>
  <si>
    <r>
      <t>Kosovo</t>
    </r>
    <r>
      <rPr>
        <vertAlign val="superscript"/>
        <sz val="10"/>
        <rFont val="Times New Roman"/>
        <family val="1"/>
      </rPr>
      <t>5</t>
    </r>
  </si>
  <si>
    <t>Kuwait</t>
  </si>
  <si>
    <t>Kyrgyzstan</t>
  </si>
  <si>
    <r>
      <t>Laos</t>
    </r>
    <r>
      <rPr>
        <vertAlign val="superscript"/>
        <sz val="10"/>
        <rFont val="Times New Roman"/>
        <family val="1"/>
      </rPr>
      <t>5</t>
    </r>
  </si>
  <si>
    <t>Latvia</t>
  </si>
  <si>
    <t>Lebanon</t>
  </si>
  <si>
    <r>
      <t>Lesotho</t>
    </r>
    <r>
      <rPr>
        <vertAlign val="superscript"/>
        <sz val="10"/>
        <rFont val="Times New Roman"/>
        <family val="1"/>
      </rPr>
      <t xml:space="preserve"> </t>
    </r>
  </si>
  <si>
    <t xml:space="preserve">Liberia  </t>
  </si>
  <si>
    <t>Libya</t>
  </si>
  <si>
    <t>Liechtenstein</t>
  </si>
  <si>
    <t>Lithuania</t>
  </si>
  <si>
    <t>Luxembourg</t>
  </si>
  <si>
    <t>Madagascar</t>
  </si>
  <si>
    <t xml:space="preserve">Malawi </t>
  </si>
  <si>
    <t>Malaysia</t>
  </si>
  <si>
    <r>
      <t>Mali</t>
    </r>
    <r>
      <rPr>
        <vertAlign val="superscript"/>
        <sz val="10"/>
        <rFont val="Times New Roman"/>
        <family val="1"/>
      </rPr>
      <t xml:space="preserve"> </t>
    </r>
  </si>
  <si>
    <t>Malta</t>
  </si>
  <si>
    <t>Martinique</t>
  </si>
  <si>
    <t>Mauritius</t>
  </si>
  <si>
    <t>Mexico</t>
  </si>
  <si>
    <r>
      <t>Micronesia (Federated States of)</t>
    </r>
    <r>
      <rPr>
        <vertAlign val="superscript"/>
        <sz val="10"/>
        <rFont val="Times New Roman"/>
        <family val="1"/>
      </rPr>
      <t>5</t>
    </r>
  </si>
  <si>
    <t>Moldova</t>
  </si>
  <si>
    <t>Monaco</t>
  </si>
  <si>
    <t xml:space="preserve">Mongolia  </t>
  </si>
  <si>
    <t>Montenegro</t>
  </si>
  <si>
    <t>Morocco</t>
  </si>
  <si>
    <t>Mozambique</t>
  </si>
  <si>
    <t>Myanmar</t>
  </si>
  <si>
    <t>Namibia</t>
  </si>
  <si>
    <t>Nepal (Federal Democratic Republic of)</t>
  </si>
  <si>
    <t>Netherlands</t>
  </si>
  <si>
    <t>New Caledonia</t>
  </si>
  <si>
    <t>New Zealand</t>
  </si>
  <si>
    <t xml:space="preserve">Nicaragua  </t>
  </si>
  <si>
    <t>Niger</t>
  </si>
  <si>
    <t>Nigeria</t>
  </si>
  <si>
    <t>Norway</t>
  </si>
  <si>
    <t>North Macedonia</t>
  </si>
  <si>
    <t>Oman</t>
  </si>
  <si>
    <t>Pakistan</t>
  </si>
  <si>
    <t>Palau</t>
  </si>
  <si>
    <t>Panama</t>
  </si>
  <si>
    <t>Paraguay</t>
  </si>
  <si>
    <t>Peru</t>
  </si>
  <si>
    <t>Philippines</t>
  </si>
  <si>
    <t>Poland</t>
  </si>
  <si>
    <t>Portugal</t>
  </si>
  <si>
    <t>Qatar</t>
  </si>
  <si>
    <t>Romania</t>
  </si>
  <si>
    <t>Russian Federation</t>
  </si>
  <si>
    <t>Rwanda</t>
  </si>
  <si>
    <t xml:space="preserve">Saint Kitts and Nevis </t>
  </si>
  <si>
    <t>Saint Lucia</t>
  </si>
  <si>
    <t>Saint Vincent and the Grenadines</t>
  </si>
  <si>
    <t xml:space="preserve">Samoa </t>
  </si>
  <si>
    <t>San Marino</t>
  </si>
  <si>
    <t>Saudi Arabia</t>
  </si>
  <si>
    <t xml:space="preserve">Senegal </t>
  </si>
  <si>
    <t>Serbia</t>
  </si>
  <si>
    <t>Seychelles</t>
  </si>
  <si>
    <t>Singapore</t>
  </si>
  <si>
    <t>Sint Maarten</t>
  </si>
  <si>
    <t>Slovakia</t>
  </si>
  <si>
    <t>Slovenia</t>
  </si>
  <si>
    <t>South Africa</t>
  </si>
  <si>
    <t>Spain</t>
  </si>
  <si>
    <t>Sri Lanka</t>
  </si>
  <si>
    <t>Sudan</t>
  </si>
  <si>
    <t>Sweden</t>
  </si>
  <si>
    <t>Switzerland</t>
  </si>
  <si>
    <t>Syrian Arab Republic</t>
  </si>
  <si>
    <t>Taiwan</t>
  </si>
  <si>
    <t>Tajikistan</t>
  </si>
  <si>
    <t>Tanzania</t>
  </si>
  <si>
    <t>Thailand</t>
  </si>
  <si>
    <t>Trinidad and Tobago</t>
  </si>
  <si>
    <t>Tunisia</t>
  </si>
  <si>
    <t>Turkey</t>
  </si>
  <si>
    <t>Turkmenistan</t>
  </si>
  <si>
    <t>Turks and Caicos Islands</t>
  </si>
  <si>
    <t>Uganda</t>
  </si>
  <si>
    <t>Ukraine</t>
  </si>
  <si>
    <t>United Arab Emirates</t>
  </si>
  <si>
    <t>United Kingdom</t>
  </si>
  <si>
    <t>Uruguay</t>
  </si>
  <si>
    <t>Uzbekistan</t>
  </si>
  <si>
    <t>Vanuatu</t>
  </si>
  <si>
    <t>Venezuela</t>
  </si>
  <si>
    <t>Vietnam</t>
  </si>
  <si>
    <t>West Bank/Gaza Strip</t>
  </si>
  <si>
    <r>
      <t>Yemen</t>
    </r>
    <r>
      <rPr>
        <vertAlign val="superscript"/>
        <sz val="10"/>
        <rFont val="Times New Roman"/>
        <family val="1"/>
      </rPr>
      <t xml:space="preserve"> </t>
    </r>
  </si>
  <si>
    <t>Zambia</t>
  </si>
  <si>
    <t>Zimbabwe</t>
  </si>
  <si>
    <r>
      <t>Other</t>
    </r>
    <r>
      <rPr>
        <vertAlign val="superscript"/>
        <sz val="10"/>
        <rFont val="Times New Roman"/>
        <family val="1"/>
      </rPr>
      <t xml:space="preserve"> 6</t>
    </r>
  </si>
  <si>
    <t xml:space="preserve">  -  Represents zero.</t>
  </si>
  <si>
    <r>
      <t>1</t>
    </r>
    <r>
      <rPr>
        <sz val="10"/>
        <rFont val="Times New Roman"/>
        <family val="1"/>
      </rPr>
      <t xml:space="preserve"> Data include utility, design, plant, and reissue applications. Country listings include possessions and territories of that country unless listed separately in the table. Data are subject to minor revisions.</t>
    </r>
  </si>
  <si>
    <r>
      <rPr>
        <vertAlign val="superscript"/>
        <sz val="10"/>
        <color rgb="FF000000"/>
        <rFont val="Times New Roman"/>
        <family val="1"/>
      </rPr>
      <t>2</t>
    </r>
    <r>
      <rPr>
        <sz val="10"/>
        <color rgb="FF000000"/>
        <rFont val="Times New Roman"/>
        <family val="1"/>
      </rPr>
      <t xml:space="preserve"> FY 2022 preliminary data should be available in January 2023 at www.uspto.gov and finalized in the FY 2023 Workload Tables.</t>
    </r>
  </si>
  <si>
    <r>
      <rPr>
        <vertAlign val="superscript"/>
        <sz val="10"/>
        <rFont val="Times New Roman"/>
        <family val="1"/>
      </rPr>
      <t>3</t>
    </r>
    <r>
      <rPr>
        <sz val="10"/>
        <rFont val="Times New Roman"/>
        <family val="1"/>
      </rPr>
      <t>Serialized - A newly filed UPR application that has been assigned a serial number.</t>
    </r>
  </si>
  <si>
    <r>
      <rPr>
        <vertAlign val="superscript"/>
        <sz val="10"/>
        <rFont val="Times New Roman"/>
        <family val="1"/>
      </rPr>
      <t>4</t>
    </r>
    <r>
      <rPr>
        <sz val="10"/>
        <rFont val="Times New Roman"/>
        <family val="1"/>
      </rPr>
      <t>RCE (Request for Continues Examination)  - A procedure by which, after the prosecution has been closed by a final rejection, a notice of allowance, etc., the applicant pays a fee and requests that the prosecution of the application be reopened.</t>
    </r>
  </si>
  <si>
    <r>
      <rPr>
        <vertAlign val="superscript"/>
        <sz val="10"/>
        <rFont val="Times New Roman"/>
        <family val="1"/>
      </rPr>
      <t xml:space="preserve">5 </t>
    </r>
    <r>
      <rPr>
        <sz val="10"/>
        <rFont val="Times New Roman"/>
        <family val="1"/>
      </rPr>
      <t>Country not previously listed.</t>
    </r>
  </si>
  <si>
    <r>
      <t>6</t>
    </r>
    <r>
      <rPr>
        <sz val="10"/>
        <rFont val="Times New Roman"/>
        <family val="1"/>
      </rPr>
      <t xml:space="preserve"> Country of origin information not available.</t>
    </r>
  </si>
  <si>
    <t>TABLE 10</t>
  </si>
  <si>
    <r>
      <t>PATENTS ISSUED BY THE UNITED STATES TO RESIDENTS OF FOREIGN COUNTRIES</t>
    </r>
    <r>
      <rPr>
        <b/>
        <vertAlign val="superscript"/>
        <sz val="9"/>
        <color indexed="8"/>
        <rFont val="Times New Roman"/>
        <family val="1"/>
      </rPr>
      <t>1, 2</t>
    </r>
  </si>
  <si>
    <r>
      <t xml:space="preserve"> (FY 2018</t>
    </r>
    <r>
      <rPr>
        <b/>
        <sz val="11"/>
        <color indexed="8"/>
        <rFont val="Calibri"/>
        <family val="2"/>
      </rPr>
      <t>–</t>
    </r>
    <r>
      <rPr>
        <b/>
        <sz val="11"/>
        <color indexed="8"/>
        <rFont val="Times New Roman"/>
        <family val="1"/>
      </rPr>
      <t>FY 2022)</t>
    </r>
    <r>
      <rPr>
        <b/>
        <vertAlign val="superscript"/>
        <sz val="11"/>
        <color indexed="8"/>
        <rFont val="Times New Roman"/>
        <family val="1"/>
      </rPr>
      <t>3</t>
    </r>
  </si>
  <si>
    <t>2016</t>
  </si>
  <si>
    <t>2017</t>
  </si>
  <si>
    <t>2019</t>
  </si>
  <si>
    <t>2020</t>
  </si>
  <si>
    <t>2021</t>
  </si>
  <si>
    <t>2022</t>
  </si>
  <si>
    <r>
      <t>Albania</t>
    </r>
    <r>
      <rPr>
        <vertAlign val="superscript"/>
        <sz val="10"/>
        <color indexed="8"/>
        <rFont val="Times New Roman"/>
        <family val="1"/>
      </rPr>
      <t xml:space="preserve"> </t>
    </r>
  </si>
  <si>
    <t>Angola</t>
  </si>
  <si>
    <t xml:space="preserve">Aruba </t>
  </si>
  <si>
    <t xml:space="preserve">Bahrain </t>
  </si>
  <si>
    <t>Cabo Verde</t>
  </si>
  <si>
    <t xml:space="preserve">Cambodia </t>
  </si>
  <si>
    <t>Chad</t>
  </si>
  <si>
    <t>China (People's Republic of )</t>
  </si>
  <si>
    <t xml:space="preserve">Cote d'Ivoire </t>
  </si>
  <si>
    <t>Grenada</t>
  </si>
  <si>
    <t xml:space="preserve">Guadeloupe </t>
  </si>
  <si>
    <t xml:space="preserve">Korea (Democratic People's Rep of) </t>
  </si>
  <si>
    <t>Kosovo</t>
  </si>
  <si>
    <r>
      <t>Laos</t>
    </r>
    <r>
      <rPr>
        <vertAlign val="superscript"/>
        <sz val="10"/>
        <rFont val="Times New Roman"/>
        <family val="1"/>
      </rPr>
      <t>4</t>
    </r>
  </si>
  <si>
    <t xml:space="preserve">Madagascar </t>
  </si>
  <si>
    <t>Mali</t>
  </si>
  <si>
    <r>
      <t>Micronesia (Federated States of)</t>
    </r>
    <r>
      <rPr>
        <vertAlign val="superscript"/>
        <sz val="10"/>
        <rFont val="Times New Roman"/>
        <family val="1"/>
      </rPr>
      <t>4</t>
    </r>
  </si>
  <si>
    <r>
      <t>Moldova</t>
    </r>
    <r>
      <rPr>
        <vertAlign val="superscript"/>
        <sz val="10"/>
        <rFont val="Times New Roman"/>
        <family val="1"/>
      </rPr>
      <t xml:space="preserve"> </t>
    </r>
  </si>
  <si>
    <t>Mongolia</t>
  </si>
  <si>
    <t xml:space="preserve">Montenegro </t>
  </si>
  <si>
    <t>Nepal (Federal Democratic Republic of )</t>
  </si>
  <si>
    <t>Nicaragua</t>
  </si>
  <si>
    <t>Saint Kitts and Nevis</t>
  </si>
  <si>
    <t>Samoa</t>
  </si>
  <si>
    <t xml:space="preserve">Serbia </t>
  </si>
  <si>
    <t xml:space="preserve">Sint Maarten </t>
  </si>
  <si>
    <t xml:space="preserve">Turkmenistan </t>
  </si>
  <si>
    <t xml:space="preserve">Vanuatu </t>
  </si>
  <si>
    <t>West Bank/Gaza</t>
  </si>
  <si>
    <t>Yemen</t>
  </si>
  <si>
    <t xml:space="preserve"> -  Represents zero.</t>
  </si>
  <si>
    <r>
      <t>1</t>
    </r>
    <r>
      <rPr>
        <sz val="10"/>
        <color indexed="8"/>
        <rFont val="Times New Roman"/>
        <family val="1"/>
      </rPr>
      <t xml:space="preserve"> Data include utility, design, plant, and reissue patents.  </t>
    </r>
  </si>
  <si>
    <r>
      <t>2</t>
    </r>
    <r>
      <rPr>
        <sz val="10"/>
        <color indexed="8"/>
        <rFont val="Times New Roman"/>
        <family val="1"/>
      </rPr>
      <t xml:space="preserve"> Each patent grant is listed under only one country of residence. Country listings include possessions and territories of that country unless separately listed in the table.</t>
    </r>
  </si>
  <si>
    <r>
      <rPr>
        <vertAlign val="superscript"/>
        <sz val="10"/>
        <color indexed="8"/>
        <rFont val="Times New Roman"/>
        <family val="1"/>
      </rPr>
      <t>3</t>
    </r>
    <r>
      <rPr>
        <sz val="10"/>
        <color indexed="8"/>
        <rFont val="Times New Roman"/>
        <family val="1"/>
      </rPr>
      <t xml:space="preserve"> Past years' data may have been revised from prior-year reports to reflect patent withdrawal information that was updated during the year. It is not uncommon for the withdrawal status of patents issued in prior years to change. </t>
    </r>
  </si>
  <si>
    <r>
      <rPr>
        <vertAlign val="superscript"/>
        <sz val="10"/>
        <rFont val="Times New Roman"/>
        <family val="1"/>
      </rPr>
      <t>4</t>
    </r>
    <r>
      <rPr>
        <sz val="10"/>
        <rFont val="Times New Roman"/>
        <family val="1"/>
      </rPr>
      <t xml:space="preserve"> Countries/territories not previously reported.</t>
    </r>
  </si>
  <si>
    <t>Table 11</t>
  </si>
  <si>
    <t>(FY 2018‒FY 2022)</t>
  </si>
  <si>
    <t>FY_se_grants_2002_11.xls</t>
  </si>
  <si>
    <t>Data source: PALM/EXPO database extract; TAF database</t>
  </si>
  <si>
    <t>Patent Technology Monitoring Division, 10/14/2011</t>
  </si>
  <si>
    <r>
      <t>Year of Grant</t>
    </r>
    <r>
      <rPr>
        <b/>
        <vertAlign val="superscript"/>
        <sz val="10"/>
        <rFont val="Times New Roman"/>
        <family val="1"/>
      </rPr>
      <t>2</t>
    </r>
  </si>
  <si>
    <t>Percentage Micro Entity</t>
  </si>
  <si>
    <t>``</t>
  </si>
  <si>
    <r>
      <t xml:space="preserve">   U.S. Origin</t>
    </r>
    <r>
      <rPr>
        <vertAlign val="superscript"/>
        <sz val="10"/>
        <color indexed="8"/>
        <rFont val="Times New Roman"/>
        <family val="1"/>
      </rPr>
      <t>1</t>
    </r>
  </si>
  <si>
    <r>
      <t xml:space="preserve">   Foreign Origin</t>
    </r>
    <r>
      <rPr>
        <vertAlign val="superscript"/>
        <sz val="10"/>
        <color indexed="8"/>
        <rFont val="Times New Roman"/>
        <family val="1"/>
      </rPr>
      <t>1</t>
    </r>
  </si>
  <si>
    <t>Percentage Small Entity</t>
  </si>
  <si>
    <t>Percentage Large Entity</t>
  </si>
  <si>
    <r>
      <rPr>
        <vertAlign val="superscript"/>
        <sz val="10"/>
        <rFont val="Times New Roman"/>
        <family val="1"/>
      </rPr>
      <t xml:space="preserve">1 </t>
    </r>
    <r>
      <rPr>
        <sz val="10"/>
        <rFont val="Times New Roman"/>
        <family val="1"/>
      </rPr>
      <t>Patent origin is based on residence of the first-named inventor.</t>
    </r>
  </si>
  <si>
    <r>
      <rPr>
        <vertAlign val="superscript"/>
        <sz val="10"/>
        <rFont val="Times New Roman"/>
        <family val="1"/>
      </rPr>
      <t>2</t>
    </r>
    <r>
      <rPr>
        <sz val="10"/>
        <rFont val="Times New Roman"/>
        <family val="1"/>
      </rPr>
      <t xml:space="preserve"> FY 2022 filing data is preliminary and will be finalized in the FY 2023 Workload Tables.  Prior years may have been updated with final end-of-year numbers.</t>
    </r>
  </si>
  <si>
    <t>TABLE 12</t>
  </si>
  <si>
    <r>
      <t xml:space="preserve">UNITED STATES GOVERNMENT AGENCY PATENTS </t>
    </r>
    <r>
      <rPr>
        <vertAlign val="superscript"/>
        <sz val="9"/>
        <color indexed="8"/>
        <rFont val="Times New Roman"/>
        <family val="1"/>
      </rPr>
      <t>1</t>
    </r>
  </si>
  <si>
    <r>
      <t>(FY 2018</t>
    </r>
    <r>
      <rPr>
        <b/>
        <sz val="11"/>
        <color indexed="8"/>
        <rFont val="Calibri"/>
        <family val="2"/>
      </rPr>
      <t>–</t>
    </r>
    <r>
      <rPr>
        <b/>
        <sz val="11"/>
        <color indexed="8"/>
        <rFont val="Times New Roman"/>
        <family val="1"/>
      </rPr>
      <t>FY 2022)</t>
    </r>
    <r>
      <rPr>
        <b/>
        <vertAlign val="superscript"/>
        <sz val="11"/>
        <color indexed="8"/>
        <rFont val="Times New Roman"/>
        <family val="1"/>
      </rPr>
      <t>2</t>
    </r>
  </si>
  <si>
    <t>Agency or Department</t>
  </si>
  <si>
    <t>Agriculture</t>
  </si>
  <si>
    <t>Commerce</t>
  </si>
  <si>
    <t>Defense:</t>
  </si>
  <si>
    <t xml:space="preserve">     Air Force</t>
  </si>
  <si>
    <t xml:space="preserve">     Army</t>
  </si>
  <si>
    <t xml:space="preserve">     Navy</t>
  </si>
  <si>
    <t xml:space="preserve">     National Security Agency (NSA)</t>
  </si>
  <si>
    <r>
      <t xml:space="preserve">     Geospatial-Intelligence Agency</t>
    </r>
    <r>
      <rPr>
        <vertAlign val="superscript"/>
        <sz val="10"/>
        <color indexed="8"/>
        <rFont val="Times New Roman"/>
        <family val="1"/>
      </rPr>
      <t>4</t>
    </r>
  </si>
  <si>
    <t>Energy</t>
  </si>
  <si>
    <t>Environmental Protection Agency</t>
  </si>
  <si>
    <t>Health and Human Services</t>
  </si>
  <si>
    <t>Homeland Security (DHS)</t>
  </si>
  <si>
    <t>Interior</t>
  </si>
  <si>
    <t>Justice
     Office of the Attorney General</t>
  </si>
  <si>
    <t xml:space="preserve">-  </t>
  </si>
  <si>
    <t>National Aeronautics and Space Administration (NASA)</t>
  </si>
  <si>
    <t>National Science Foundation</t>
  </si>
  <si>
    <t>Postal Service</t>
  </si>
  <si>
    <t xml:space="preserve">State </t>
  </si>
  <si>
    <t>Transportation</t>
  </si>
  <si>
    <t>Tennessee Valley Authority</t>
  </si>
  <si>
    <r>
      <t xml:space="preserve">United States </t>
    </r>
    <r>
      <rPr>
        <vertAlign val="superscript"/>
        <sz val="10"/>
        <color indexed="8"/>
        <rFont val="Times New Roman"/>
        <family val="1"/>
      </rPr>
      <t>3</t>
    </r>
  </si>
  <si>
    <t>Veterans Affairs</t>
  </si>
  <si>
    <t>-  Represents zero.</t>
  </si>
  <si>
    <r>
      <t xml:space="preserve">1  </t>
    </r>
    <r>
      <rPr>
        <sz val="10"/>
        <color indexed="8"/>
        <rFont val="Times New Roman"/>
        <family val="1"/>
      </rPr>
      <t xml:space="preserve">Data in this table represent utility patents assigned to agencies at the time of </t>
    </r>
  </si>
  <si>
    <t xml:space="preserve">  patent issue. Data subject to minor revisions.</t>
  </si>
  <si>
    <r>
      <t xml:space="preserve">2 </t>
    </r>
    <r>
      <rPr>
        <sz val="10"/>
        <color indexed="8"/>
        <rFont val="Times New Roman"/>
        <family val="1"/>
      </rPr>
      <t xml:space="preserve">Past years' data may have been revised from prior year reports to reflect patent  withdrawal information that was updated during the year. It is not uncommon for the withdrawal status of patents issued in prior years to change.  </t>
    </r>
  </si>
  <si>
    <r>
      <rPr>
        <vertAlign val="superscript"/>
        <sz val="10"/>
        <color indexed="8"/>
        <rFont val="Times New Roman"/>
        <family val="1"/>
      </rPr>
      <t>3</t>
    </r>
    <r>
      <rPr>
        <sz val="10"/>
        <color indexed="8"/>
        <rFont val="Times New Roman"/>
        <family val="1"/>
      </rPr>
      <t xml:space="preserve"> No Agency or Department listed in Database.</t>
    </r>
  </si>
  <si>
    <r>
      <rPr>
        <vertAlign val="superscript"/>
        <sz val="10"/>
        <color indexed="8"/>
        <rFont val="Times New Roman"/>
        <family val="1"/>
      </rPr>
      <t>4</t>
    </r>
    <r>
      <rPr>
        <sz val="10"/>
        <color indexed="8"/>
        <rFont val="Times New Roman"/>
        <family val="1"/>
      </rPr>
      <t>Not previously reported.</t>
    </r>
  </si>
  <si>
    <t>TABLE 13A</t>
  </si>
  <si>
    <t>EX PARTE REEXAMINATION</t>
  </si>
  <si>
    <r>
      <t>(FY 2018</t>
    </r>
    <r>
      <rPr>
        <b/>
        <sz val="11"/>
        <color indexed="8"/>
        <rFont val="Calibri"/>
        <family val="2"/>
      </rPr>
      <t>–</t>
    </r>
    <r>
      <rPr>
        <b/>
        <sz val="11"/>
        <color indexed="8"/>
        <rFont val="Times New Roman"/>
        <family val="1"/>
      </rPr>
      <t>FY 2022)</t>
    </r>
  </si>
  <si>
    <t>Activity</t>
  </si>
  <si>
    <t>Requests Filed, Total*</t>
  </si>
  <si>
    <t>By Patent Owner</t>
  </si>
  <si>
    <t>By Third Party</t>
  </si>
  <si>
    <t>Commissioner Ordered</t>
  </si>
  <si>
    <r>
      <t>Determinations on Requests, Total</t>
    </r>
    <r>
      <rPr>
        <b/>
        <vertAlign val="superscript"/>
        <sz val="10"/>
        <color indexed="8"/>
        <rFont val="Times New Roman"/>
        <family val="1"/>
      </rPr>
      <t>1</t>
    </r>
  </si>
  <si>
    <t>Requests Granted:</t>
  </si>
  <si>
    <t xml:space="preserve">     By Examiner</t>
  </si>
  <si>
    <t xml:space="preserve">     By Petition</t>
  </si>
  <si>
    <t>Requests Denied</t>
  </si>
  <si>
    <r>
      <t>Requests Known to Have Related Litigation</t>
    </r>
    <r>
      <rPr>
        <b/>
        <vertAlign val="superscript"/>
        <sz val="10"/>
        <color indexed="8"/>
        <rFont val="Times New Roman"/>
        <family val="1"/>
      </rPr>
      <t>1</t>
    </r>
  </si>
  <si>
    <t>Filings by Discipline, Total</t>
  </si>
  <si>
    <t>Chemical</t>
  </si>
  <si>
    <t>Electrical</t>
  </si>
  <si>
    <t>Mechanical</t>
  </si>
  <si>
    <t>* Total determinations include late-filed requests from FY14</t>
  </si>
  <si>
    <t>*only represents requests that have received a filing date</t>
  </si>
  <si>
    <r>
      <rPr>
        <vertAlign val="superscript"/>
        <sz val="10"/>
        <rFont val="Times New Roman"/>
        <family val="1"/>
      </rPr>
      <t xml:space="preserve">1 </t>
    </r>
    <r>
      <rPr>
        <sz val="10"/>
        <rFont val="Times New Roman"/>
        <family val="1"/>
      </rPr>
      <t xml:space="preserve">Litigation search numbers were updated to include old pending reexaminations that ultimately require new litigation.  </t>
    </r>
  </si>
  <si>
    <r>
      <rPr>
        <vertAlign val="superscript"/>
        <sz val="10"/>
        <color rgb="FF000000"/>
        <rFont val="Times New Roman"/>
        <family val="1"/>
      </rPr>
      <t xml:space="preserve">2 </t>
    </r>
    <r>
      <rPr>
        <sz val="10"/>
        <color rgb="FF000000"/>
        <rFont val="Times New Roman"/>
        <family val="1"/>
      </rPr>
      <t xml:space="preserve">Filings were updated to include reexams that had not been granted a filing date or had a filing date vacated in FY 21.  </t>
    </r>
  </si>
  <si>
    <t>TABLE 13B</t>
  </si>
  <si>
    <t xml:space="preserve">Supplemental Examination* </t>
  </si>
  <si>
    <r>
      <t>Supplemental Examinations Filed, Total</t>
    </r>
    <r>
      <rPr>
        <b/>
        <vertAlign val="superscript"/>
        <sz val="10"/>
        <color indexed="8"/>
        <rFont val="Times New Roman"/>
        <family val="1"/>
      </rPr>
      <t>1</t>
    </r>
  </si>
  <si>
    <r>
      <t>Supplemental Examinations Granted a Filing Date, Total</t>
    </r>
    <r>
      <rPr>
        <b/>
        <vertAlign val="superscript"/>
        <sz val="10"/>
        <color indexed="8"/>
        <rFont val="Times New Roman"/>
        <family val="1"/>
      </rPr>
      <t>1</t>
    </r>
  </si>
  <si>
    <t>Determinations on Supplemental Examinations Granted a Filing Date, Total</t>
  </si>
  <si>
    <t>Substantial New Question Found</t>
  </si>
  <si>
    <t>Substantial New Question Not Found</t>
  </si>
  <si>
    <r>
      <t>Requests Known to Have Related Litigation</t>
    </r>
    <r>
      <rPr>
        <b/>
        <vertAlign val="superscript"/>
        <sz val="10"/>
        <color indexed="8"/>
        <rFont val="Times New Roman"/>
        <family val="1"/>
      </rPr>
      <t>1</t>
    </r>
    <r>
      <rPr>
        <b/>
        <sz val="10"/>
        <color indexed="8"/>
        <rFont val="Times New Roman"/>
        <family val="1"/>
      </rPr>
      <t xml:space="preserve">  </t>
    </r>
  </si>
  <si>
    <t>NA</t>
  </si>
  <si>
    <t xml:space="preserve">*Late-filed Requests may not have had a determination by the end of the fiscal year.  Numbers will be revised in the following year’s PAR, where necessary.  While the transition to Inter Partes Reexams began in FY 2011, no measurable caseload activity began until FY 2013.  FY 2013 is the earliest date of activity for this Workload Table.  </t>
  </si>
  <si>
    <r>
      <rPr>
        <vertAlign val="superscript"/>
        <sz val="10"/>
        <color rgb="FF000000"/>
        <rFont val="Times New Roman"/>
        <family val="1"/>
      </rPr>
      <t>1</t>
    </r>
    <r>
      <rPr>
        <sz val="10"/>
        <color rgb="FF000000"/>
        <rFont val="Times New Roman"/>
        <family val="1"/>
      </rPr>
      <t xml:space="preserve"> Filings were updated to include supplemental examinations that had not been granted filing dates or had their filing dates vacated in FY 2021.  </t>
    </r>
  </si>
  <si>
    <t xml:space="preserve">TABLE 14: </t>
  </si>
  <si>
    <t>Cases</t>
  </si>
  <si>
    <t>Ex Parte Appeals</t>
  </si>
  <si>
    <t>Ex Parte and Reissue Appeals</t>
  </si>
  <si>
    <t xml:space="preserve"> </t>
  </si>
  <si>
    <t>Cases Pending as of 9/30/2021*</t>
  </si>
  <si>
    <t>Cases Filed during FY 2022</t>
  </si>
  <si>
    <t>Cases Disposed during FY 2022</t>
  </si>
  <si>
    <t>Total Ex Parte and Reissue Appeals pending as of 9/30/22</t>
  </si>
  <si>
    <t>Ex Parte Appeal and Reissue Rehearings</t>
  </si>
  <si>
    <t>Cases Pending as of 9/30/2022</t>
  </si>
  <si>
    <t>Reexamination Appeals</t>
  </si>
  <si>
    <t xml:space="preserve">Ex Parte Reexamination Appeals </t>
  </si>
  <si>
    <t>Cases Pending as of 9/30/20201</t>
  </si>
  <si>
    <t>Total Ex Parte Reexamination Appeals pending as of 9/30/22</t>
  </si>
  <si>
    <t xml:space="preserve">Inter Partes Reexamination Appeals </t>
  </si>
  <si>
    <t>Cases Pending as of 9/30/2021</t>
  </si>
  <si>
    <t>Total Inter Partes Reexamination Appeals Pending as of 9/30/22</t>
  </si>
  <si>
    <t xml:space="preserve">Supplemental Examination Appeals </t>
  </si>
  <si>
    <t>Total Supplemental Examination Appeals Pending as of 9/30/22</t>
  </si>
  <si>
    <t>Reexamination Appeals Rehearings</t>
  </si>
  <si>
    <t>Interferences</t>
  </si>
  <si>
    <t>Cases Pending as of 9/30/21</t>
  </si>
  <si>
    <t>Cases Declared during FY 2022</t>
  </si>
  <si>
    <t>Total Interferences Pending as of 9/30/22</t>
  </si>
  <si>
    <t>Leahy–Smith America Invents Act (AIA) Trials</t>
  </si>
  <si>
    <t xml:space="preserve">Inter Partes Reviews </t>
  </si>
  <si>
    <t>Cases Reinstituted during FY 2022</t>
  </si>
  <si>
    <t>Total Inter Partes Reviews Pending as of 9/30/22</t>
  </si>
  <si>
    <t>Transitional Program for Covered Business Method (TPCBM)</t>
  </si>
  <si>
    <t>Total TPCBM Proceedings Pending as of 9/30/22</t>
  </si>
  <si>
    <t>Post Grant Reviews</t>
  </si>
  <si>
    <t>Total Post Grant Reviews Pending as of 9/30/22</t>
  </si>
  <si>
    <t xml:space="preserve">Derivation Proceedings </t>
  </si>
  <si>
    <t>Total Derivation Proceedings Pending as of 9/30/2022</t>
  </si>
  <si>
    <t>* Changes in FY 2021 data due to internal FY 2022 audits</t>
  </si>
  <si>
    <t>TABLE 15</t>
  </si>
  <si>
    <t>SUMMARY OF TRADEMARK EXAMINING ACTIVITIES</t>
  </si>
  <si>
    <t>Item</t>
  </si>
  <si>
    <t>Applications for Registration</t>
  </si>
  <si>
    <r>
      <t xml:space="preserve">    Applications Including Additional Classes</t>
    </r>
    <r>
      <rPr>
        <vertAlign val="superscript"/>
        <sz val="10"/>
        <rFont val="Times New Roman"/>
        <family val="1"/>
      </rPr>
      <t>1</t>
    </r>
  </si>
  <si>
    <r>
      <t xml:space="preserve">    Applications Filed</t>
    </r>
    <r>
      <rPr>
        <vertAlign val="superscript"/>
        <sz val="10"/>
        <rFont val="Times New Roman"/>
        <family val="1"/>
      </rPr>
      <t>1</t>
    </r>
  </si>
  <si>
    <t>Disposal of Trademark Applications</t>
  </si>
  <si>
    <t xml:space="preserve">     Registrations Including Additional Classes</t>
  </si>
  <si>
    <t xml:space="preserve">     Abandonments Including Additional Classes</t>
  </si>
  <si>
    <t>Trademark First Actions Including Additional Classes</t>
  </si>
  <si>
    <t>Applications Approved for Publication Including Additional Classes</t>
  </si>
  <si>
    <r>
      <t>Certificates of Registration Issued</t>
    </r>
    <r>
      <rPr>
        <b/>
        <vertAlign val="superscript"/>
        <sz val="10"/>
        <rFont val="Times New Roman"/>
        <family val="1"/>
      </rPr>
      <t>2</t>
    </r>
  </si>
  <si>
    <t xml:space="preserve">     1946 Act Principal Register</t>
  </si>
  <si>
    <t xml:space="preserve">         Intent-to-Use (ITU) Statements of Use Registered</t>
  </si>
  <si>
    <t xml:space="preserve">     1946 Act Supplemental Register</t>
  </si>
  <si>
    <t>Total Certificates of Registration</t>
  </si>
  <si>
    <r>
      <t>Renewal of Registration</t>
    </r>
    <r>
      <rPr>
        <b/>
        <vertAlign val="superscript"/>
        <sz val="10"/>
        <rFont val="Times New Roman"/>
        <family val="1"/>
      </rPr>
      <t>3</t>
    </r>
  </si>
  <si>
    <r>
      <t xml:space="preserve">     Section 9 Applications Filed</t>
    </r>
    <r>
      <rPr>
        <vertAlign val="superscript"/>
        <sz val="10"/>
        <rFont val="Times New Roman"/>
        <family val="1"/>
      </rPr>
      <t>1</t>
    </r>
  </si>
  <si>
    <r>
      <t xml:space="preserve">     Section 8 Applications Filed</t>
    </r>
    <r>
      <rPr>
        <vertAlign val="superscript"/>
        <sz val="10"/>
        <rFont val="Times New Roman"/>
        <family val="1"/>
      </rPr>
      <t>1,4</t>
    </r>
  </si>
  <si>
    <t xml:space="preserve">     Applications Abandoned</t>
  </si>
  <si>
    <t xml:space="preserve">     Registrations Renewed</t>
  </si>
  <si>
    <t>Affidavits, Sec. 8/15</t>
  </si>
  <si>
    <t xml:space="preserve">     Affidavits Filed</t>
  </si>
  <si>
    <t xml:space="preserve">     Affidavits Disposed</t>
  </si>
  <si>
    <t>Affidavits for Benefits:</t>
  </si>
  <si>
    <t xml:space="preserve">  Under Sec. 12(c)</t>
  </si>
  <si>
    <t xml:space="preserve">     Published Under Sec. 12(c)</t>
  </si>
  <si>
    <t>Amendments to Allege Use Filed</t>
  </si>
  <si>
    <t>Statements of Use Filed</t>
  </si>
  <si>
    <t>Notice of Allowance Issued</t>
  </si>
  <si>
    <t>Total Active Certificates of Registration</t>
  </si>
  <si>
    <r>
      <t>Pendency</t>
    </r>
    <r>
      <rPr>
        <b/>
        <sz val="10"/>
        <rFont val="Calibri"/>
        <family val="2"/>
      </rPr>
      <t>—</t>
    </r>
    <r>
      <rPr>
        <b/>
        <sz val="10"/>
        <rFont val="Times New Roman"/>
        <family val="1"/>
      </rPr>
      <t>Average Number of Months</t>
    </r>
  </si>
  <si>
    <t xml:space="preserve">     Between Filing and Examiner's First Action</t>
  </si>
  <si>
    <r>
      <t xml:space="preserve">     Between Filing, Registration (Use Applications) Abandonments, and Notices of Allowance (NOAs)</t>
    </r>
    <r>
      <rPr>
        <sz val="10"/>
        <rFont val="Calibri"/>
        <family val="2"/>
      </rPr>
      <t>—I</t>
    </r>
    <r>
      <rPr>
        <sz val="10"/>
        <rFont val="Times New Roman"/>
        <family val="1"/>
      </rPr>
      <t>ncluding Suspended and Inter Partes Proceedings</t>
    </r>
  </si>
  <si>
    <r>
      <t xml:space="preserve">     Between Filing, Registration (Use Applications) Abandonments, and NOAs</t>
    </r>
    <r>
      <rPr>
        <sz val="10"/>
        <rFont val="Calibri"/>
        <family val="2"/>
      </rPr>
      <t>—E</t>
    </r>
    <r>
      <rPr>
        <sz val="10"/>
        <rFont val="Times New Roman"/>
        <family val="1"/>
      </rPr>
      <t>xcluding Suspended and Inter Partes Proceedings</t>
    </r>
  </si>
  <si>
    <t>1 "Applications filed" refers simply to the number of individual trademark applications received by the USPTO. There are, however, 47 different classes of items in which a trademark may be registered. An application must request registration in at least one class, but may request registration in multiple classes.  Each class application must be individually researched for registrability. "Applications filed, including additional classes" reflects this fact, and therefore more accurately reflects the Trademark business workload. With the exception of Certificates of Registration, Renewal of Registration, Affidavits filed under Section 8/15 and 12(c), the workload count includes extra classes.</t>
  </si>
  <si>
    <r>
      <rPr>
        <vertAlign val="superscript"/>
        <sz val="10"/>
        <rFont val="Times New Roman"/>
        <family val="1"/>
      </rPr>
      <t xml:space="preserve">2 </t>
    </r>
    <r>
      <rPr>
        <sz val="10"/>
        <rFont val="Times New Roman"/>
        <family val="1"/>
      </rPr>
      <t>With the exception of Certificates of Registration, Renewal of Registration, Affidavits filed under Section 8/15 and 12(c), the workload count includes extra classes.</t>
    </r>
  </si>
  <si>
    <r>
      <rPr>
        <vertAlign val="superscript"/>
        <sz val="10"/>
        <rFont val="Times New Roman"/>
        <family val="1"/>
      </rPr>
      <t xml:space="preserve">3 </t>
    </r>
    <r>
      <rPr>
        <sz val="10"/>
        <rFont val="Times New Roman"/>
        <family val="1"/>
      </rPr>
      <t>Renewal of Registration is required beginning 10 years following registration concurrent with 20-year renewals coming due.</t>
    </r>
  </si>
  <si>
    <r>
      <rPr>
        <vertAlign val="superscript"/>
        <sz val="10"/>
        <rFont val="Times New Roman"/>
        <family val="1"/>
      </rPr>
      <t xml:space="preserve">4 </t>
    </r>
    <r>
      <rPr>
        <sz val="10"/>
        <rFont val="Times New Roman"/>
        <family val="1"/>
      </rPr>
      <t>Since the implementation of the Trademark Law Treaty on October 30, 1999 (FY 2000), a</t>
    </r>
    <r>
      <rPr>
        <vertAlign val="superscript"/>
        <sz val="10"/>
        <rFont val="Times New Roman"/>
        <family val="1"/>
      </rPr>
      <t xml:space="preserve"> </t>
    </r>
    <r>
      <rPr>
        <sz val="10"/>
        <rFont val="Times New Roman"/>
        <family val="1"/>
      </rPr>
      <t>Section 8 Affidavit is required for filing a renewal.</t>
    </r>
  </si>
  <si>
    <t>TABLE 16</t>
  </si>
  <si>
    <t>TRADEMARK APPLICATIONS FILED FOR REGISTRATION AND RENEWAL AND TRADEMARK AFFIDAVITS FILED</t>
  </si>
  <si>
    <r>
      <t>(FY 2002</t>
    </r>
    <r>
      <rPr>
        <b/>
        <sz val="11"/>
        <rFont val="Calibri"/>
        <family val="2"/>
      </rPr>
      <t>–</t>
    </r>
    <r>
      <rPr>
        <b/>
        <sz val="11"/>
        <rFont val="Times New Roman"/>
        <family val="1"/>
      </rPr>
      <t>FY 2022)</t>
    </r>
  </si>
  <si>
    <t>For</t>
  </si>
  <si>
    <t xml:space="preserve">Section 8 </t>
  </si>
  <si>
    <t xml:space="preserve">Sec. 12(c) </t>
  </si>
  <si>
    <t>Registration</t>
  </si>
  <si>
    <r>
      <t>Renewal</t>
    </r>
    <r>
      <rPr>
        <b/>
        <vertAlign val="superscript"/>
        <sz val="6"/>
        <rFont val="Times New Roman"/>
        <family val="1"/>
      </rPr>
      <t>1</t>
    </r>
    <r>
      <rPr>
        <b/>
        <sz val="6"/>
        <rFont val="Times New Roman"/>
        <family val="1"/>
      </rPr>
      <t xml:space="preserve"> </t>
    </r>
  </si>
  <si>
    <t>Affidavit</t>
  </si>
  <si>
    <t>1976/1</t>
  </si>
  <si>
    <t>1977/1</t>
  </si>
  <si>
    <r>
      <t>1</t>
    </r>
    <r>
      <rPr>
        <sz val="8"/>
        <rFont val="Times New Roman"/>
        <family val="1"/>
      </rPr>
      <t xml:space="preserve"> Renewal of registration term changed in November 16, 1989 (FY1990) with the implementation of the Trademark Law Reform Act (Pub. l. No. 100</t>
    </r>
    <r>
      <rPr>
        <sz val="8"/>
        <rFont val="Calibri"/>
        <family val="2"/>
      </rPr>
      <t>–</t>
    </r>
    <r>
      <rPr>
        <sz val="8"/>
        <rFont val="Times New Roman"/>
        <family val="1"/>
      </rPr>
      <t>667).</t>
    </r>
  </si>
  <si>
    <t>TABLE 17</t>
  </si>
  <si>
    <t>SUMMARY OF PENDING TRADEMARK APPLICATIONS</t>
  </si>
  <si>
    <t xml:space="preserve"> (FY 2022)</t>
  </si>
  <si>
    <t>Application Files</t>
  </si>
  <si>
    <t>Classes</t>
  </si>
  <si>
    <t>TRAM Status</t>
  </si>
  <si>
    <t>Pending Applications, Total</t>
  </si>
  <si>
    <t>In Preexamination Processing</t>
  </si>
  <si>
    <t xml:space="preserve">     Applications Under Initial Examination</t>
  </si>
  <si>
    <t xml:space="preserve">          Amended, Awaiting action by Examiner</t>
  </si>
  <si>
    <t>616,640,641,643,646,647,648,649,661,663,665</t>
  </si>
  <si>
    <t xml:space="preserve">          Awaiting First Action by Examiner </t>
  </si>
  <si>
    <t xml:space="preserve">     Intent-to-Use Applications Pending Use</t>
  </si>
  <si>
    <t>ITU post NOA</t>
  </si>
  <si>
    <t xml:space="preserve">     Applications Under Second Examination</t>
  </si>
  <si>
    <t xml:space="preserve">          Administrative Processing of Statements of Use</t>
  </si>
  <si>
    <t>744,745,746,747</t>
  </si>
  <si>
    <t xml:space="preserve">          Undergoing Second Examination</t>
  </si>
  <si>
    <t xml:space="preserve">          Amended, Awaiting Action by Examiner</t>
  </si>
  <si>
    <t>753,756,757,806,807,810,811,813,814,815</t>
  </si>
  <si>
    <t xml:space="preserve">       </t>
  </si>
  <si>
    <r>
      <t xml:space="preserve">     Other Pending Applications</t>
    </r>
    <r>
      <rPr>
        <b/>
        <vertAlign val="superscript"/>
        <sz val="10"/>
        <rFont val="Times New Roman"/>
        <family val="1"/>
      </rPr>
      <t>1</t>
    </r>
  </si>
  <si>
    <t>760,763,771,774,794,801,802,650,651,652,653,654</t>
  </si>
  <si>
    <r>
      <t>In Postexamination Processing</t>
    </r>
    <r>
      <rPr>
        <b/>
        <vertAlign val="superscript"/>
        <sz val="10"/>
        <rFont val="Times New Roman"/>
        <family val="1"/>
      </rPr>
      <t>2</t>
    </r>
  </si>
  <si>
    <t>680,681,686,818,819</t>
  </si>
  <si>
    <r>
      <t xml:space="preserve"> 1</t>
    </r>
    <r>
      <rPr>
        <sz val="10"/>
        <rFont val="Times New Roman"/>
        <family val="1"/>
      </rPr>
      <t xml:space="preserve"> Includes applications pending before the Trademark Trial and Appeal Board and suspended cases.</t>
    </r>
  </si>
  <si>
    <r>
      <rPr>
        <vertAlign val="superscript"/>
        <sz val="10"/>
        <rFont val="Times New Roman"/>
        <family val="1"/>
      </rPr>
      <t xml:space="preserve">2  </t>
    </r>
    <r>
      <rPr>
        <sz val="10"/>
        <rFont val="Times New Roman"/>
        <family val="1"/>
      </rPr>
      <t>Includes all applications in all phases of publication, issue, and registration.</t>
    </r>
  </si>
  <si>
    <t>TABLE 18</t>
  </si>
  <si>
    <r>
      <t>TRADEMARKS REGISTERED, RENEWED, AND PUBLISHED UNDER SECTION 12(C)</t>
    </r>
    <r>
      <rPr>
        <b/>
        <vertAlign val="superscript"/>
        <sz val="9"/>
        <rFont val="Times New Roman"/>
        <family val="1"/>
      </rPr>
      <t>1</t>
    </r>
  </si>
  <si>
    <r>
      <t xml:space="preserve"> (FY 2002</t>
    </r>
    <r>
      <rPr>
        <b/>
        <sz val="11"/>
        <rFont val="Calibri"/>
        <family val="2"/>
      </rPr>
      <t>–</t>
    </r>
    <r>
      <rPr>
        <b/>
        <sz val="11"/>
        <rFont val="Times New Roman"/>
        <family val="1"/>
      </rPr>
      <t>FY 2022)</t>
    </r>
  </si>
  <si>
    <t>Certificates of Registration Issued</t>
  </si>
  <si>
    <r>
      <t>Renewed</t>
    </r>
    <r>
      <rPr>
        <b/>
        <vertAlign val="superscript"/>
        <sz val="9"/>
        <rFont val="Times New Roman"/>
        <family val="1"/>
      </rPr>
      <t>2</t>
    </r>
  </si>
  <si>
    <t>Published Under 12 (c)</t>
  </si>
  <si>
    <t>Registrations
(Including Classes)</t>
  </si>
  <si>
    <t xml:space="preserve">- </t>
  </si>
  <si>
    <r>
      <t xml:space="preserve">1 </t>
    </r>
    <r>
      <rPr>
        <sz val="10"/>
        <rFont val="Times New Roman"/>
        <family val="1"/>
      </rPr>
      <t>Includes withdrawn numbers.</t>
    </r>
  </si>
  <si>
    <r>
      <t xml:space="preserve">2 </t>
    </r>
    <r>
      <rPr>
        <sz val="10"/>
        <rFont val="Times New Roman"/>
        <family val="1"/>
      </rPr>
      <t>Includes renewals that were affected by the reduction of the renewal term of registration from 20 years to 10 years as a result of the implementation in November 16, 1989 (FY 1990) of the Trademark Law Reform Act (Public Law No. 100</t>
    </r>
    <r>
      <rPr>
        <sz val="10"/>
        <rFont val="Calibri"/>
        <family val="2"/>
      </rPr>
      <t>–</t>
    </r>
    <r>
      <rPr>
        <sz val="10"/>
        <rFont val="Times New Roman"/>
        <family val="1"/>
      </rPr>
      <t>667).</t>
    </r>
  </si>
  <si>
    <t>TABLE 19</t>
  </si>
  <si>
    <t>TRADEMARK APPLICATIONS FILED BY RESIDENTS OF THE UNITED STATES</t>
  </si>
  <si>
    <r>
      <t>U.S. Pacific Islands</t>
    </r>
    <r>
      <rPr>
        <vertAlign val="superscript"/>
        <sz val="10"/>
        <rFont val="Times New Roman"/>
        <family val="1"/>
      </rPr>
      <t>1</t>
    </r>
  </si>
  <si>
    <r>
      <t>Not Specified</t>
    </r>
    <r>
      <rPr>
        <vertAlign val="superscript"/>
        <sz val="10"/>
        <rFont val="Times New Roman"/>
        <family val="1"/>
      </rPr>
      <t>2</t>
    </r>
  </si>
  <si>
    <r>
      <t>1</t>
    </r>
    <r>
      <rPr>
        <sz val="10"/>
        <rFont val="Times New Roman"/>
        <family val="1"/>
      </rPr>
      <t xml:space="preserve"> Represents residents of American Samoa, Guam, and miscellaneous U.S. Pacific Islands.</t>
    </r>
  </si>
  <si>
    <r>
      <t>2</t>
    </r>
    <r>
      <rPr>
        <sz val="10"/>
        <rFont val="Times New Roman"/>
        <family val="1"/>
      </rPr>
      <t xml:space="preserve"> No State indicated in database (includes Army Post Office filings).</t>
    </r>
  </si>
  <si>
    <t>TABLE 20</t>
  </si>
  <si>
    <r>
      <t>TRADEMARKS REGISTERED TO RESIDENTS OF THE UNITED STATES</t>
    </r>
    <r>
      <rPr>
        <b/>
        <vertAlign val="superscript"/>
        <sz val="9"/>
        <rFont val="Times New Roman"/>
        <family val="1"/>
      </rPr>
      <t>1</t>
    </r>
  </si>
  <si>
    <t>Virgin Islands</t>
  </si>
  <si>
    <r>
      <t>U.S. Pacific Islands</t>
    </r>
    <r>
      <rPr>
        <vertAlign val="superscript"/>
        <sz val="10"/>
        <rFont val="Times New Roman"/>
        <family val="1"/>
      </rPr>
      <t>2</t>
    </r>
  </si>
  <si>
    <r>
      <t>Not Specified</t>
    </r>
    <r>
      <rPr>
        <vertAlign val="superscript"/>
        <sz val="10"/>
        <rFont val="Times New Roman"/>
        <family val="1"/>
      </rPr>
      <t>3</t>
    </r>
  </si>
  <si>
    <r>
      <t>1</t>
    </r>
    <r>
      <rPr>
        <sz val="10"/>
        <rFont val="Times New Roman"/>
        <family val="1"/>
      </rPr>
      <t xml:space="preserve"> When a trademark is registered, the trademark database is updated to indicate the home state of the entity that registered the trademark.</t>
    </r>
  </si>
  <si>
    <r>
      <t>2</t>
    </r>
    <r>
      <rPr>
        <sz val="10"/>
        <rFont val="Times New Roman"/>
        <family val="1"/>
      </rPr>
      <t xml:space="preserve"> Represents residents of American Samoa, Guam, and miscellaneous U.S. Pacific Islands.</t>
    </r>
  </si>
  <si>
    <r>
      <t xml:space="preserve">3 </t>
    </r>
    <r>
      <rPr>
        <sz val="10"/>
        <rFont val="Times New Roman"/>
        <family val="1"/>
      </rPr>
      <t>No State indicated in database (includes Army Post Office filings).</t>
    </r>
  </si>
  <si>
    <t>TABLE 21</t>
  </si>
  <si>
    <t>TRADEMARK APPLICATIONS FILED BY RESIDENTS OF FOREIGN COUNTRIES AND TERRITORIES</t>
  </si>
  <si>
    <r>
      <t xml:space="preserve"> (FY 2018</t>
    </r>
    <r>
      <rPr>
        <b/>
        <sz val="11"/>
        <rFont val="Calibri"/>
        <family val="2"/>
      </rPr>
      <t>–</t>
    </r>
    <r>
      <rPr>
        <b/>
        <sz val="11"/>
        <rFont val="Times New Roman"/>
        <family val="1"/>
      </rPr>
      <t>FY 2022)</t>
    </r>
  </si>
  <si>
    <t>Cambodia</t>
  </si>
  <si>
    <t>Cook Islands</t>
  </si>
  <si>
    <t>Dominica</t>
  </si>
  <si>
    <t>Equatorial Guinea</t>
  </si>
  <si>
    <t>Ivory Coast</t>
  </si>
  <si>
    <t>Korea (Democratic Republic of)</t>
  </si>
  <si>
    <t>Laos</t>
  </si>
  <si>
    <t>Liberia</t>
  </si>
  <si>
    <t>Malawi</t>
  </si>
  <si>
    <t>Maldives</t>
  </si>
  <si>
    <t>Marshall Island</t>
  </si>
  <si>
    <t>Mauritania</t>
  </si>
  <si>
    <t>Micronesia</t>
  </si>
  <si>
    <t>Montserrat</t>
  </si>
  <si>
    <t>Nepal</t>
  </si>
  <si>
    <t xml:space="preserve">Niger </t>
  </si>
  <si>
    <t>Papua New Guinea</t>
  </si>
  <si>
    <t>São Tomé and Príncipe</t>
  </si>
  <si>
    <t>Scotland</t>
  </si>
  <si>
    <t>Senegal</t>
  </si>
  <si>
    <t>Suriname</t>
  </si>
  <si>
    <t>Syria</t>
  </si>
  <si>
    <t>Timor-Leste</t>
  </si>
  <si>
    <t>Togo</t>
  </si>
  <si>
    <t>Tuvalu</t>
  </si>
  <si>
    <t>Vatican City</t>
  </si>
  <si>
    <r>
      <t xml:space="preserve">Other </t>
    </r>
    <r>
      <rPr>
        <vertAlign val="superscript"/>
        <sz val="10"/>
        <rFont val="Times New Roman"/>
        <family val="1"/>
      </rPr>
      <t>1</t>
    </r>
  </si>
  <si>
    <r>
      <t>1</t>
    </r>
    <r>
      <rPr>
        <sz val="10"/>
        <rFont val="Times New Roman"/>
        <family val="1"/>
      </rPr>
      <t xml:space="preserve"> Country of origin information not available or not indicated in database (includes African Regional Intellectual Property Organization filings).</t>
    </r>
  </si>
  <si>
    <t>TABLE 22</t>
  </si>
  <si>
    <t>TRADEMARKS REGISTERED TO RESIDENTS OF FOREIGN COUNTRIES</t>
  </si>
  <si>
    <t>Bhutan</t>
  </si>
  <si>
    <t>Congo (DRC)</t>
  </si>
  <si>
    <t>Curacao</t>
  </si>
  <si>
    <t>Djibouti</t>
  </si>
  <si>
    <t xml:space="preserve">Egypt </t>
  </si>
  <si>
    <t>French Guiana</t>
  </si>
  <si>
    <r>
      <t>Guinea</t>
    </r>
    <r>
      <rPr>
        <sz val="10"/>
        <rFont val="Calibri"/>
        <family val="2"/>
      </rPr>
      <t>–</t>
    </r>
    <r>
      <rPr>
        <sz val="10"/>
        <rFont val="Times New Roman"/>
        <family val="1"/>
      </rPr>
      <t>Bissau</t>
    </r>
  </si>
  <si>
    <t>Iran (Islamic Republic of)</t>
  </si>
  <si>
    <t>Ivory Coast (Cote d'Ivoire)</t>
  </si>
  <si>
    <t>Laos (Lao PDR)</t>
  </si>
  <si>
    <t>Macao</t>
  </si>
  <si>
    <t>Marshall Islands</t>
  </si>
  <si>
    <t>Nauru</t>
  </si>
  <si>
    <t>Niue</t>
  </si>
  <si>
    <t>North Macedonia (Republic of)</t>
  </si>
  <si>
    <t>Sierra Leone</t>
  </si>
  <si>
    <t>Swaziland</t>
  </si>
  <si>
    <t>Vatican City/Holy See</t>
  </si>
  <si>
    <t>Venezuela (Bolivarian Republic of)</t>
  </si>
  <si>
    <t>West Bank /Gaza Strip/PNA</t>
  </si>
  <si>
    <r>
      <t>1</t>
    </r>
    <r>
      <rPr>
        <sz val="10"/>
        <rFont val="Times New Roman"/>
        <family val="1"/>
      </rPr>
      <t xml:space="preserve">  Country of origin information not available or not indicated in database (includes African Regional Intellectual Property Organization filings).</t>
    </r>
  </si>
  <si>
    <t>Table 23</t>
  </si>
  <si>
    <t>SUMMARY OF CONTESTED TRADEMARK CASES</t>
  </si>
  <si>
    <t>(Within the USPTO, as of September 30, 2022)</t>
  </si>
  <si>
    <t>Ex Parte</t>
  </si>
  <si>
    <t>Opposition</t>
  </si>
  <si>
    <t>Cancellations</t>
  </si>
  <si>
    <t xml:space="preserve"> Concurrent Use</t>
  </si>
  <si>
    <t>Interference</t>
  </si>
  <si>
    <t>Cases Pending as of 9/30/21, Total</t>
  </si>
  <si>
    <t>Cases Filed During FY 2022</t>
  </si>
  <si>
    <t>Disposals During FY 2022, Total</t>
  </si>
  <si>
    <t xml:space="preserve">     Before Oral Hearing or Briefing</t>
  </si>
  <si>
    <t xml:space="preserve">     After Briefing (No Oral Hearing)</t>
  </si>
  <si>
    <t xml:space="preserve">     After Oral Hearing</t>
  </si>
  <si>
    <t>Cases Pending as of 9/30/22, Total</t>
  </si>
  <si>
    <t xml:space="preserve">     Awaiting Decision</t>
  </si>
  <si>
    <r>
      <t xml:space="preserve">     In Process Before Hearing or Final Briefing</t>
    </r>
    <r>
      <rPr>
        <vertAlign val="superscript"/>
        <sz val="10"/>
        <rFont val="Times New Roman"/>
        <family val="1"/>
      </rPr>
      <t>1</t>
    </r>
  </si>
  <si>
    <t>Requests Made for Extension of Time to Oppose in FY 2022</t>
  </si>
  <si>
    <r>
      <t>1</t>
    </r>
    <r>
      <rPr>
        <sz val="10"/>
        <rFont val="Times New Roman"/>
        <family val="1"/>
      </rPr>
      <t xml:space="preserve"> Includes suspended cases.</t>
    </r>
  </si>
  <si>
    <t>TABLE 24</t>
  </si>
  <si>
    <t>ACTIONS ON PETITIONS TO THE DIRECTOR OF THE U.S. PATENT AND TRADEMARK OFFICE</t>
  </si>
  <si>
    <t>Nature of Petition</t>
  </si>
  <si>
    <t>Patent Matters</t>
  </si>
  <si>
    <t>Actions on Patent Petitions, Total</t>
  </si>
  <si>
    <t xml:space="preserve">  Acceptance of:</t>
  </si>
  <si>
    <t xml:space="preserve">       Late Assignments</t>
  </si>
  <si>
    <t xml:space="preserve">       Late Issue Fees</t>
  </si>
  <si>
    <t xml:space="preserve">       Late Priority Papers</t>
  </si>
  <si>
    <t xml:space="preserve">  Access</t>
  </si>
  <si>
    <t xml:space="preserve">  Certificates of Correction</t>
  </si>
  <si>
    <t xml:space="preserve">  Deferment of Issue</t>
  </si>
  <si>
    <t xml:space="preserve">  Entity Status Change</t>
  </si>
  <si>
    <t xml:space="preserve">  Filing Date</t>
  </si>
  <si>
    <t xml:space="preserve">  Maintenance Fees</t>
  </si>
  <si>
    <t xml:space="preserve">  Revivals</t>
  </si>
  <si>
    <t xml:space="preserve">  Rule 47 (37 CFR 1.47)</t>
  </si>
  <si>
    <t xml:space="preserve">  Supervisory Authority</t>
  </si>
  <si>
    <t xml:space="preserve">  Suspend Rules</t>
  </si>
  <si>
    <t xml:space="preserve">  Withdrawal from Issue</t>
  </si>
  <si>
    <t xml:space="preserve">  Withdraw Holding of Abandonment</t>
  </si>
  <si>
    <t xml:space="preserve">    Late Benefit or Priority Claim</t>
  </si>
  <si>
    <t>Withdraw as Attorney</t>
  </si>
  <si>
    <t>Matters Not Provided For (37 CFR 1.182)</t>
  </si>
  <si>
    <t>To Make Special</t>
  </si>
  <si>
    <t>Patent Term Adjustment/Extension</t>
  </si>
  <si>
    <t>Trademark Matters</t>
  </si>
  <si>
    <t xml:space="preserve">     Actions on Trademark Petitions, Total</t>
  </si>
  <si>
    <r>
      <t xml:space="preserve">     Filing Date Restorations</t>
    </r>
    <r>
      <rPr>
        <vertAlign val="superscript"/>
        <sz val="10"/>
        <color indexed="8"/>
        <rFont val="Times New Roman"/>
        <family val="1"/>
      </rPr>
      <t>1</t>
    </r>
  </si>
  <si>
    <t xml:space="preserve">     Inadvertently Issued Registrations</t>
  </si>
  <si>
    <t xml:space="preserve">     Letters of Protest</t>
  </si>
  <si>
    <t xml:space="preserve">     Madrid Petitions</t>
  </si>
  <si>
    <t xml:space="preserve">     Make Special </t>
  </si>
  <si>
    <r>
      <t xml:space="preserve">     Reinstatements</t>
    </r>
    <r>
      <rPr>
        <vertAlign val="superscript"/>
        <sz val="10"/>
        <color indexed="8"/>
        <rFont val="Times New Roman"/>
        <family val="1"/>
      </rPr>
      <t>2</t>
    </r>
  </si>
  <si>
    <t xml:space="preserve">     Revivals</t>
  </si>
  <si>
    <t xml:space="preserve">         Reviewed on Paper</t>
  </si>
  <si>
    <r>
      <t xml:space="preserve">         Granted Electronically</t>
    </r>
    <r>
      <rPr>
        <vertAlign val="superscript"/>
        <sz val="10"/>
        <color indexed="8"/>
        <rFont val="Times New Roman"/>
        <family val="1"/>
      </rPr>
      <t>3</t>
    </r>
  </si>
  <si>
    <t xml:space="preserve">     Waived Fees and Refunds</t>
  </si>
  <si>
    <t xml:space="preserve"> Miscellaneous Petitions to the Director</t>
  </si>
  <si>
    <t xml:space="preserve"> Board Matters</t>
  </si>
  <si>
    <t xml:space="preserve"> Post Registration Matters</t>
  </si>
  <si>
    <r>
      <t xml:space="preserve">    Post Publication Amendments</t>
    </r>
    <r>
      <rPr>
        <vertAlign val="superscript"/>
        <sz val="10"/>
        <color indexed="8"/>
        <rFont val="Times New Roman"/>
        <family val="1"/>
      </rPr>
      <t xml:space="preserve"> </t>
    </r>
  </si>
  <si>
    <t xml:space="preserve">     Petitions Awaiting Action as of 9/30/21</t>
  </si>
  <si>
    <t xml:space="preserve">        Trademark Petitions Awaiting Response</t>
  </si>
  <si>
    <t xml:space="preserve"> -</t>
  </si>
  <si>
    <r>
      <t xml:space="preserve">           2.66 Petitions</t>
    </r>
    <r>
      <rPr>
        <vertAlign val="superscript"/>
        <sz val="10"/>
        <color indexed="8"/>
        <rFont val="Times New Roman"/>
        <family val="1"/>
      </rPr>
      <t>4</t>
    </r>
  </si>
  <si>
    <r>
      <t xml:space="preserve">           2.146 Petitions</t>
    </r>
    <r>
      <rPr>
        <vertAlign val="superscript"/>
        <sz val="10"/>
        <color indexed="8"/>
        <rFont val="Times New Roman"/>
        <family val="1"/>
      </rPr>
      <t>4</t>
    </r>
  </si>
  <si>
    <r>
      <t xml:space="preserve">        Trademark Petitions to Revive</t>
    </r>
    <r>
      <rPr>
        <vertAlign val="superscript"/>
        <sz val="10"/>
        <color indexed="8"/>
        <rFont val="Times New Roman"/>
        <family val="1"/>
      </rPr>
      <t>5</t>
    </r>
  </si>
  <si>
    <t xml:space="preserve">        Trademark Pending Filing Date Issues </t>
  </si>
  <si>
    <r>
      <t>1</t>
    </r>
    <r>
      <rPr>
        <sz val="10"/>
        <color indexed="8"/>
        <rFont val="Times New Roman"/>
        <family val="1"/>
      </rPr>
      <t xml:space="preserve"> Trademark applications that are entitled to a particular filing date based on clear evidence of error by Trademarks.</t>
    </r>
  </si>
  <si>
    <r>
      <t>2</t>
    </r>
    <r>
      <rPr>
        <sz val="10"/>
        <rFont val="Times New Roman"/>
        <family val="1"/>
      </rPr>
      <t xml:space="preserve"> Trademark applications restored to pendency (inadvertently abandoned by the Trademarks).</t>
    </r>
  </si>
  <si>
    <r>
      <t>3</t>
    </r>
    <r>
      <rPr>
        <sz val="10"/>
        <rFont val="Times New Roman"/>
        <family val="1"/>
      </rPr>
      <t xml:space="preserve"> The petition to revive numbers were not separated into two categories  (paper versus electronic) prior to 2006</t>
    </r>
  </si>
  <si>
    <r>
      <rPr>
        <vertAlign val="superscript"/>
        <sz val="10"/>
        <color indexed="8"/>
        <rFont val="Times New Roman"/>
        <family val="1"/>
      </rPr>
      <t xml:space="preserve">4 </t>
    </r>
    <r>
      <rPr>
        <sz val="10"/>
        <color indexed="8"/>
        <rFont val="Times New Roman"/>
        <family val="1"/>
      </rPr>
      <t>Petitions to the Director made under Trademark Rules 2.66 and 2.146 have been counted separately.</t>
    </r>
  </si>
  <si>
    <r>
      <t xml:space="preserve">5 </t>
    </r>
    <r>
      <rPr>
        <sz val="10"/>
        <rFont val="Times New Roman"/>
        <family val="1"/>
      </rPr>
      <t>Prior to 2018, petitions in this category were designated as "Trademark Petitions Awaiting Action."</t>
    </r>
  </si>
  <si>
    <t>Table 25</t>
  </si>
  <si>
    <t>Cases in Litigation</t>
  </si>
  <si>
    <t xml:space="preserve"> (Selected Courts of the United States, as of September 30, 2022)</t>
  </si>
  <si>
    <t xml:space="preserve">Patents </t>
  </si>
  <si>
    <t>Trademarks</t>
  </si>
  <si>
    <t>Office of Enrollment and Discipline</t>
  </si>
  <si>
    <t>U. S. District Courts</t>
  </si>
  <si>
    <t>Civil Actions</t>
  </si>
  <si>
    <t xml:space="preserve">     Pending as of 9/30/21, Total</t>
  </si>
  <si>
    <t xml:space="preserve">     Filed During FY 2022</t>
  </si>
  <si>
    <t xml:space="preserve">     Disposals, Total</t>
  </si>
  <si>
    <t xml:space="preserve">       Affirmed</t>
  </si>
  <si>
    <t xml:space="preserve">      Affirmed-in-Part</t>
  </si>
  <si>
    <t xml:space="preserve">       Reversed</t>
  </si>
  <si>
    <t xml:space="preserve">       Remanded</t>
  </si>
  <si>
    <t xml:space="preserve">       Dismissed</t>
  </si>
  <si>
    <t xml:space="preserve">       Summary Judgment Granted  (USPTO)</t>
  </si>
  <si>
    <t xml:space="preserve">       Summary Judgment Granted (Opposing Party)</t>
  </si>
  <si>
    <t xml:space="preserve">       Transfer</t>
  </si>
  <si>
    <t>Cases Pending Before the U.S. District Courts as of 9/30/22, Total</t>
  </si>
  <si>
    <r>
      <t>United States Courts of Appeals</t>
    </r>
    <r>
      <rPr>
        <b/>
        <vertAlign val="superscript"/>
        <sz val="10"/>
        <color indexed="8"/>
        <rFont val="Times New Roman"/>
        <family val="1"/>
      </rPr>
      <t>1</t>
    </r>
  </si>
  <si>
    <t>Ex Parte Cases</t>
  </si>
  <si>
    <t xml:space="preserve">        USPTO Affirmed</t>
  </si>
  <si>
    <t xml:space="preserve">           Affirmed-in-Part</t>
  </si>
  <si>
    <t xml:space="preserve">        District Court Affirmed</t>
  </si>
  <si>
    <t xml:space="preserve">        District Court Reversed</t>
  </si>
  <si>
    <t xml:space="preserve">        Reversed</t>
  </si>
  <si>
    <t xml:space="preserve">           Reversed-in-Part</t>
  </si>
  <si>
    <t xml:space="preserve">        Remanded</t>
  </si>
  <si>
    <t xml:space="preserve">        Dismissed</t>
  </si>
  <si>
    <t xml:space="preserve">        Transfer</t>
  </si>
  <si>
    <t xml:space="preserve">        Mandamus Denied</t>
  </si>
  <si>
    <t xml:space="preserve">        Mandamus Granted</t>
  </si>
  <si>
    <t xml:space="preserve">        Withdrawn</t>
  </si>
  <si>
    <t xml:space="preserve">Ex Parte Cases Pending as of 9/30/22,  Total </t>
  </si>
  <si>
    <t>Intervention Cases</t>
  </si>
  <si>
    <t xml:space="preserve">     Intervened Cases</t>
  </si>
  <si>
    <t xml:space="preserve">        Pending as of 9/30/21, Total</t>
  </si>
  <si>
    <t xml:space="preserve">        Filed During FY 2022</t>
  </si>
  <si>
    <r>
      <t xml:space="preserve">        Disposals, Total</t>
    </r>
    <r>
      <rPr>
        <b/>
        <vertAlign val="superscript"/>
        <sz val="10"/>
        <color indexed="8"/>
        <rFont val="Times New Roman"/>
        <family val="1"/>
      </rPr>
      <t>2</t>
    </r>
  </si>
  <si>
    <t xml:space="preserve">           USPTO Affirmed</t>
  </si>
  <si>
    <t xml:space="preserve">           Affirmed-In-Part</t>
  </si>
  <si>
    <t xml:space="preserve">           Reversed</t>
  </si>
  <si>
    <t xml:space="preserve">              Reversed-in-Part</t>
  </si>
  <si>
    <t xml:space="preserve">        Remanded-in-part</t>
  </si>
  <si>
    <t xml:space="preserve">        Vacated</t>
  </si>
  <si>
    <t>Intervention Cases Pending as of 9/30/22, Total</t>
  </si>
  <si>
    <t xml:space="preserve"> Inter Partes Cases</t>
  </si>
  <si>
    <r>
      <t xml:space="preserve">        Disposals, Total</t>
    </r>
    <r>
      <rPr>
        <b/>
        <vertAlign val="superscript"/>
        <sz val="10"/>
        <color indexed="8"/>
        <rFont val="Times New Roman"/>
        <family val="1"/>
      </rPr>
      <t>3</t>
    </r>
  </si>
  <si>
    <t>Inter Partes Cases Pending as of 9/30/22, Total</t>
  </si>
  <si>
    <t>Cases Pending Before the U.S. Courts of Appeals (Ex Parte  Intervention and Inter Partes) as of 9/30/22, Total</t>
  </si>
  <si>
    <t>Supreme Court</t>
  </si>
  <si>
    <t>Cases Pending Before the Supreme Court as of 9/30/22, total</t>
  </si>
  <si>
    <r>
      <t xml:space="preserve">1  </t>
    </r>
    <r>
      <rPr>
        <sz val="10"/>
        <rFont val="Times New Roman"/>
        <family val="1"/>
      </rPr>
      <t>Includes Federal Circuit and Other Appellate Courts.</t>
    </r>
  </si>
  <si>
    <r>
      <rPr>
        <vertAlign val="superscript"/>
        <sz val="10"/>
        <rFont val="Times New Roman"/>
        <family val="1"/>
      </rPr>
      <t>2</t>
    </r>
    <r>
      <rPr>
        <sz val="10"/>
        <rFont val="Times New Roman"/>
        <family val="1"/>
      </rPr>
      <t xml:space="preserve"> Includes Consolidated Cases</t>
    </r>
  </si>
  <si>
    <r>
      <rPr>
        <vertAlign val="superscript"/>
        <sz val="10"/>
        <rFont val="Times New Roman"/>
        <family val="1"/>
      </rPr>
      <t xml:space="preserve">3  </t>
    </r>
    <r>
      <rPr>
        <sz val="10"/>
        <rFont val="Times New Roman"/>
        <family val="1"/>
      </rPr>
      <t>Breakouts Not Shown – Incompatible Reporting Methods.</t>
    </r>
  </si>
  <si>
    <t>TABLE 26</t>
  </si>
  <si>
    <t>PATENT CLASSIFICATION ACTIVITY</t>
  </si>
  <si>
    <t>Subgroups Established in the Cooperative Patent Classification System</t>
  </si>
  <si>
    <t>Subclasses Established in the United States Patent Classification System</t>
  </si>
  <si>
    <t xml:space="preserve">Number of Reclassified CPC Patent Families in the Cooperative Patent Classification System </t>
  </si>
  <si>
    <t>Number of Reclassified United States Patent Classification Documents</t>
  </si>
  <si>
    <t>TABLE 27</t>
  </si>
  <si>
    <t>SCIENTIFIC AND TECHNICAL INFORMATION CENTER ACTIVITY</t>
  </si>
  <si>
    <t xml:space="preserve">Activity </t>
  </si>
  <si>
    <t>Quantity</t>
  </si>
  <si>
    <t>Prior Art Search Services Provided</t>
  </si>
  <si>
    <t xml:space="preserve">     Genetic Sequence Searches Requested</t>
  </si>
  <si>
    <t xml:space="preserve">     Genetic Sequence IDs Completed</t>
  </si>
  <si>
    <t xml:space="preserve">     Submissions in Computer Readable Form (CRF) Reviewed</t>
  </si>
  <si>
    <t xml:space="preserve">     PLUS Searches Completed </t>
  </si>
  <si>
    <t xml:space="preserve">     Foreign Patent Searches Completed</t>
  </si>
  <si>
    <r>
      <t xml:space="preserve">     Text and Structure Searches Completed</t>
    </r>
    <r>
      <rPr>
        <vertAlign val="superscript"/>
        <sz val="10"/>
        <rFont val="Times New Roman"/>
        <family val="1"/>
      </rPr>
      <t>1</t>
    </r>
  </si>
  <si>
    <t>Document Delivery Services Provided</t>
  </si>
  <si>
    <t xml:space="preserve">     Document Delivery/Interlibrary Loan Requests Processed</t>
  </si>
  <si>
    <t xml:space="preserve">     Copies of Foreign Patents Provided</t>
  </si>
  <si>
    <t>Information Assistance and Automation Services</t>
  </si>
  <si>
    <t xml:space="preserve">     One-on-One Examiner Information Assistance</t>
  </si>
  <si>
    <t xml:space="preserve">     Patents Employee Attendance at STIC-Led PTA and OPT classes</t>
  </si>
  <si>
    <t xml:space="preserve">     Patents Employee Attendance at STIC-Led Group Instruction</t>
  </si>
  <si>
    <t xml:space="preserve">     Foreign Patents Assistance for Examiners and Public</t>
  </si>
  <si>
    <t>Translation Services Provided for Examiners</t>
  </si>
  <si>
    <t xml:space="preserve">     Written Translations of Documents</t>
  </si>
  <si>
    <t xml:space="preserve">     Documents Orally Translated</t>
  </si>
  <si>
    <t xml:space="preserve">     Number of Words Translated (Written)</t>
  </si>
  <si>
    <t>Foreign Patent Services Provided for Examiners</t>
  </si>
  <si>
    <t xml:space="preserve">     Machine Translations</t>
  </si>
  <si>
    <t xml:space="preserve">     Manual Machine Translations</t>
  </si>
  <si>
    <t>Total Number of Examiner Service Contacts</t>
  </si>
  <si>
    <t>Collection Usage and Growth</t>
  </si>
  <si>
    <t xml:space="preserve">     Non-Patent Literature (NPL) Print/Electronic Collection Usage</t>
  </si>
  <si>
    <t xml:space="preserve">     Print Books/Subscriptions Purchased</t>
  </si>
  <si>
    <t xml:space="preserve">     Full-Text Electronic Journal Titles Available</t>
  </si>
  <si>
    <t xml:space="preserve">     Full-Text Electronic Book Titles Available</t>
  </si>
  <si>
    <t xml:space="preserve">     NPL Databases Available for Searching (estimated)</t>
  </si>
  <si>
    <r>
      <rPr>
        <vertAlign val="superscript"/>
        <sz val="10"/>
        <rFont val="Times New Roman"/>
        <family val="1"/>
      </rPr>
      <t>1</t>
    </r>
    <r>
      <rPr>
        <sz val="10"/>
        <rFont val="Times New Roman"/>
        <family val="1"/>
      </rPr>
      <t>Commercial Database Searches Completed</t>
    </r>
  </si>
  <si>
    <t>TABLE 28</t>
  </si>
  <si>
    <r>
      <t>END OF YEAR PERSONNEL</t>
    </r>
    <r>
      <rPr>
        <vertAlign val="superscript"/>
        <sz val="9"/>
        <color indexed="8"/>
        <rFont val="Times New Roman"/>
        <family val="1"/>
      </rPr>
      <t>1</t>
    </r>
  </si>
  <si>
    <t>Business Lines</t>
  </si>
  <si>
    <t xml:space="preserve">     Personnel by Business Lines, Total</t>
  </si>
  <si>
    <t xml:space="preserve">        Patents</t>
  </si>
  <si>
    <t xml:space="preserve">        Trademarks</t>
  </si>
  <si>
    <t>Examination Staff</t>
  </si>
  <si>
    <t xml:space="preserve">     Patent Examiners</t>
  </si>
  <si>
    <t xml:space="preserve">  Utility, Plant, and Reissue Examiners</t>
  </si>
  <si>
    <t xml:space="preserve">  Design Examiners</t>
  </si>
  <si>
    <t xml:space="preserve">     Patent Examiner Attrition Rate</t>
  </si>
  <si>
    <t xml:space="preserve">     Trademark Examining Attorneys, Total</t>
  </si>
  <si>
    <t xml:space="preserve">     Trademark Examining Attorneys Attrition Rate</t>
  </si>
  <si>
    <r>
      <t>1</t>
    </r>
    <r>
      <rPr>
        <sz val="10"/>
        <rFont val="Times New Roman"/>
        <family val="1"/>
      </rPr>
      <t xml:space="preserve"> Total number of  available positions within the Patent and Trademark business lines.</t>
    </r>
  </si>
  <si>
    <t>TABLE 29A</t>
  </si>
  <si>
    <t>TOP 50 TRADEMARK APPLICANTS</t>
  </si>
  <si>
    <t>Name of Applicant</t>
  </si>
  <si>
    <r>
      <t xml:space="preserve">Classes </t>
    </r>
    <r>
      <rPr>
        <b/>
        <vertAlign val="superscript"/>
        <sz val="10"/>
        <rFont val="Times New Roman"/>
        <family val="1"/>
      </rPr>
      <t>1</t>
    </r>
  </si>
  <si>
    <t>Target Brands, Inc.</t>
  </si>
  <si>
    <t>Amazon Technologies, Inc.</t>
  </si>
  <si>
    <t>Kennedy, Randolph Dennis</t>
  </si>
  <si>
    <t>ARISTOCRAT TECHNOLOGIES AUSTRALIA PTY LTD</t>
  </si>
  <si>
    <t>JHO Intellectual Property Holdings, LLC</t>
  </si>
  <si>
    <t>Johnson &amp; Johnson</t>
  </si>
  <si>
    <t>Glaxo Group Limited</t>
  </si>
  <si>
    <t>Yuga Labs, Inc.</t>
  </si>
  <si>
    <t>Major League Soccer, L.L.C.</t>
  </si>
  <si>
    <t>AIAC Puerto Rico Holdings LLC</t>
  </si>
  <si>
    <t>Fédération Internationale de Football Association (FIFA)</t>
  </si>
  <si>
    <t>Walmart Apollo, LLC</t>
  </si>
  <si>
    <t>PetSmart Home Office, Inc.</t>
  </si>
  <si>
    <t>Euro Games Technology Ltd.</t>
  </si>
  <si>
    <t>Novartis AG</t>
  </si>
  <si>
    <t>ARISTOCRAT TECHNOLOGIES, INC.</t>
  </si>
  <si>
    <t>SG GAMING, INC.</t>
  </si>
  <si>
    <t>Aspiration Partners, Inc.</t>
  </si>
  <si>
    <t>Bristol-Myers Squibb Company</t>
  </si>
  <si>
    <t>L'OREAL</t>
  </si>
  <si>
    <t>Lidl Stiftung &amp; Co. KG</t>
  </si>
  <si>
    <t>CB Brand Strategies, LLC acting through Brand Strategies, LLC, Wilmington, Delaware, USA, Zug Bran</t>
  </si>
  <si>
    <t>LG ELECTRONICS INC.</t>
  </si>
  <si>
    <t>E. &amp; J. Gallo Winery</t>
  </si>
  <si>
    <t>Samsung Electronics Co., Ltd.</t>
  </si>
  <si>
    <t>World Wrestling Entertainment, Inc.</t>
  </si>
  <si>
    <t>Maplebear Inc.</t>
  </si>
  <si>
    <t>The Upper Deck Company</t>
  </si>
  <si>
    <t>Bumble Holding Limited</t>
  </si>
  <si>
    <t>MATTEL, INC.</t>
  </si>
  <si>
    <t>Qatar Petroleum</t>
  </si>
  <si>
    <t>ALDI Inc.</t>
  </si>
  <si>
    <t>NSFL EnterprisesCo, LLC.</t>
  </si>
  <si>
    <t>Disney Enterprises, Inc.</t>
  </si>
  <si>
    <t>Eli Lilly and Company</t>
  </si>
  <si>
    <t>PragmaticPlay International Limited</t>
  </si>
  <si>
    <t>WISEcode, LLC</t>
  </si>
  <si>
    <t>CVS Pharmacy, Inc.</t>
  </si>
  <si>
    <t>Cool Brands LLC</t>
  </si>
  <si>
    <t>Shenzhen Kaiwensi Electronic Commerce Co., Ltd.</t>
  </si>
  <si>
    <t>COVER Corporation</t>
  </si>
  <si>
    <t>Mascotte Holdings, Inc.</t>
  </si>
  <si>
    <t>Buy Buy Baby, Inc.</t>
  </si>
  <si>
    <t>IGT</t>
  </si>
  <si>
    <t>MWR Holdings, LLC</t>
  </si>
  <si>
    <t>Xiamen Lianzhengcheng E-commerce Co., Ltd.</t>
  </si>
  <si>
    <t>Maison Battat Inc.</t>
  </si>
  <si>
    <t>Relax Gaming North America LLC</t>
  </si>
  <si>
    <t>Home Depot Product Authority, LLC</t>
  </si>
  <si>
    <t>1 Applications with Additional Classes.</t>
  </si>
  <si>
    <t>TABLE 29B</t>
  </si>
  <si>
    <t>TOP 50 TRADEMARK REGISTRANTS</t>
  </si>
  <si>
    <t>Name of Registrant</t>
  </si>
  <si>
    <t>Registrations</t>
  </si>
  <si>
    <t xml:space="preserve">ARISTOCRAT TECHNOLOGIES AUSTRALIA PTY LTD </t>
  </si>
  <si>
    <t xml:space="preserve">Novartis AG  </t>
  </si>
  <si>
    <t xml:space="preserve">Guangzhou Lingbiao Network Technology Co., Ltd. </t>
  </si>
  <si>
    <t xml:space="preserve">Guangzhou Biaomei Business Co., Ltd.  </t>
  </si>
  <si>
    <t xml:space="preserve">Dapeng Chai  </t>
  </si>
  <si>
    <t xml:space="preserve">Guangzhou Xinbiao Brand Management Co., Ltd. </t>
  </si>
  <si>
    <t xml:space="preserve">Guangzhou Zhijin E-Commerce Co., Ltd.  </t>
  </si>
  <si>
    <t xml:space="preserve">Guangzhou Biaozhi Pinpai Management Co., Ltd. </t>
  </si>
  <si>
    <t xml:space="preserve">HOMAR TECHNOLOGY INC  </t>
  </si>
  <si>
    <t xml:space="preserve">PetSmart Home Office, Inc.  </t>
  </si>
  <si>
    <t xml:space="preserve">Guangzhou Tianxiawubiao Network Technology Co., Ltd. </t>
  </si>
  <si>
    <t xml:space="preserve">Samsung Electronics Co., Ltd.  </t>
  </si>
  <si>
    <t xml:space="preserve">LG ELECTRONICS INC.  </t>
  </si>
  <si>
    <t xml:space="preserve">MATTEL, INC.  </t>
  </si>
  <si>
    <t xml:space="preserve">Amazon Technologies, Inc.  </t>
  </si>
  <si>
    <t xml:space="preserve">NEW ZEALAND ART RAIN LIMITED  </t>
  </si>
  <si>
    <t xml:space="preserve">Walmart Apollo, LLC  </t>
  </si>
  <si>
    <t xml:space="preserve">LG HOUSEHOLD &amp; HEALTH CARE LTD.  </t>
  </si>
  <si>
    <t xml:space="preserve">Yi Jing  </t>
  </si>
  <si>
    <t xml:space="preserve">L'OREAL  </t>
  </si>
  <si>
    <t xml:space="preserve">Shen, WenRen  </t>
  </si>
  <si>
    <t xml:space="preserve">U.S. Marine Corps  </t>
  </si>
  <si>
    <t xml:space="preserve">Shenzhen Ruiying Electronic Commerce Co., Ltd. </t>
  </si>
  <si>
    <t xml:space="preserve">SG GAMING, INC.  </t>
  </si>
  <si>
    <t xml:space="preserve">Yang dandan  </t>
  </si>
  <si>
    <t xml:space="preserve">Zhang, Guoxing  </t>
  </si>
  <si>
    <t xml:space="preserve">Home Depot Product Authority, LLC  </t>
  </si>
  <si>
    <t xml:space="preserve">Bath &amp; Body Works Brand Management, Inc.  </t>
  </si>
  <si>
    <t xml:space="preserve">Jing Qin  </t>
  </si>
  <si>
    <t xml:space="preserve">ARISTOCRAT TECHNOLOGIES, INC.  </t>
  </si>
  <si>
    <t xml:space="preserve">Wuhan Huicai Technology Co., Ltd.  </t>
  </si>
  <si>
    <t xml:space="preserve">Apple Inc.  </t>
  </si>
  <si>
    <t xml:space="preserve">Xiamen Jinbeibi Trading Co.,Ltd.  </t>
  </si>
  <si>
    <t xml:space="preserve">Disney Enterprises, Inc.  </t>
  </si>
  <si>
    <t xml:space="preserve">Marvel Characters, Inc.  </t>
  </si>
  <si>
    <t xml:space="preserve">King Show Games, Inc.  </t>
  </si>
  <si>
    <t xml:space="preserve">Sazerac Brands, LLC  </t>
  </si>
  <si>
    <t xml:space="preserve">Jun Hu  </t>
  </si>
  <si>
    <t xml:space="preserve">LG CORP.  </t>
  </si>
  <si>
    <t xml:space="preserve">Liu, Jinhua  </t>
  </si>
  <si>
    <t xml:space="preserve">IGT  </t>
  </si>
  <si>
    <t xml:space="preserve">SHENZHEN LIUSING TRADING CO.. LTD.  </t>
  </si>
  <si>
    <t xml:space="preserve">SHENZHEN P&amp;S BUSINESS CO., LTD.  </t>
  </si>
  <si>
    <t xml:space="preserve">AGS LLC  </t>
  </si>
  <si>
    <t xml:space="preserve">E. &amp; J. Gallo Winery  </t>
  </si>
  <si>
    <t xml:space="preserve">Li, Jun  </t>
  </si>
  <si>
    <t xml:space="preserve">Tang, Zhiqiang  </t>
  </si>
  <si>
    <t xml:space="preserve">Xiamen Qiujia Trading Co.,Ltd.  </t>
  </si>
  <si>
    <t xml:space="preserve">Hefei Xingduan Information Technology Co. Ltd </t>
  </si>
  <si>
    <t>L'Oréal USA Creative, Inc.</t>
  </si>
  <si>
    <t xml:space="preserve">L'Oréal USA Creative, Inc.  </t>
  </si>
  <si>
    <r>
      <t>(Preliminary for FY 2022)</t>
    </r>
    <r>
      <rPr>
        <b/>
        <vertAlign val="superscript"/>
        <sz val="12"/>
        <color indexed="8"/>
        <rFont val="Times New Roman"/>
        <family val="1"/>
      </rPr>
      <t>1</t>
    </r>
  </si>
  <si>
    <r>
      <t>Applications Filed, Total</t>
    </r>
    <r>
      <rPr>
        <b/>
        <vertAlign val="superscript"/>
        <sz val="12"/>
        <color indexed="8"/>
        <rFont val="Times New Roman"/>
        <family val="1"/>
      </rPr>
      <t>1, 2</t>
    </r>
  </si>
  <si>
    <r>
      <t>Utility</t>
    </r>
    <r>
      <rPr>
        <vertAlign val="superscript"/>
        <sz val="12"/>
        <color indexed="8"/>
        <rFont val="Times New Roman"/>
        <family val="1"/>
      </rPr>
      <t>3</t>
    </r>
  </si>
  <si>
    <r>
      <t xml:space="preserve">     Serialized</t>
    </r>
    <r>
      <rPr>
        <vertAlign val="superscript"/>
        <sz val="12"/>
        <color indexed="8"/>
        <rFont val="Times New Roman"/>
        <family val="1"/>
      </rPr>
      <t>3a</t>
    </r>
  </si>
  <si>
    <r>
      <t xml:space="preserve">     RCE</t>
    </r>
    <r>
      <rPr>
        <vertAlign val="superscript"/>
        <sz val="12"/>
        <color indexed="8"/>
        <rFont val="Times New Roman"/>
        <family val="1"/>
      </rPr>
      <t>3b, 3c</t>
    </r>
  </si>
  <si>
    <r>
      <t>Reissue</t>
    </r>
    <r>
      <rPr>
        <vertAlign val="superscript"/>
        <sz val="12"/>
        <color indexed="8"/>
        <rFont val="Times New Roman"/>
        <family val="1"/>
      </rPr>
      <t>2</t>
    </r>
  </si>
  <si>
    <r>
      <t>Plant</t>
    </r>
    <r>
      <rPr>
        <vertAlign val="superscript"/>
        <sz val="12"/>
        <color indexed="8"/>
        <rFont val="Times New Roman"/>
        <family val="1"/>
      </rPr>
      <t>2</t>
    </r>
  </si>
  <si>
    <r>
      <t>Design</t>
    </r>
    <r>
      <rPr>
        <strike/>
        <sz val="12"/>
        <color indexed="8"/>
        <rFont val="Times New Roman"/>
        <family val="1"/>
      </rPr>
      <t>2</t>
    </r>
  </si>
  <si>
    <r>
      <t xml:space="preserve">     CPA</t>
    </r>
    <r>
      <rPr>
        <vertAlign val="superscript"/>
        <sz val="12"/>
        <color indexed="8"/>
        <rFont val="Times New Roman"/>
        <family val="1"/>
      </rPr>
      <t>4</t>
    </r>
  </si>
  <si>
    <r>
      <t>Provisional Applications Filed</t>
    </r>
    <r>
      <rPr>
        <b/>
        <vertAlign val="superscript"/>
        <sz val="12"/>
        <color indexed="8"/>
        <rFont val="Times New Roman"/>
        <family val="1"/>
      </rPr>
      <t>2, 5</t>
    </r>
  </si>
  <si>
    <r>
      <t>Applications Published</t>
    </r>
    <r>
      <rPr>
        <b/>
        <vertAlign val="superscript"/>
        <sz val="12"/>
        <color indexed="8"/>
        <rFont val="Times New Roman"/>
        <family val="1"/>
      </rPr>
      <t>6</t>
    </r>
  </si>
  <si>
    <r>
      <t>Patents Issued</t>
    </r>
    <r>
      <rPr>
        <b/>
        <vertAlign val="superscript"/>
        <sz val="12"/>
        <color indexed="8"/>
        <rFont val="Times New Roman"/>
        <family val="1"/>
      </rPr>
      <t>2, 7</t>
    </r>
  </si>
  <si>
    <r>
      <t xml:space="preserve">Pendency time of average patent application  </t>
    </r>
    <r>
      <rPr>
        <vertAlign val="superscript"/>
        <sz val="12"/>
        <color indexed="8"/>
        <rFont val="Times New Roman"/>
        <family val="1"/>
      </rPr>
      <t>8</t>
    </r>
  </si>
  <si>
    <r>
      <t xml:space="preserve">Patents renewed under Public Law No. 102-204  </t>
    </r>
    <r>
      <rPr>
        <vertAlign val="superscript"/>
        <sz val="12"/>
        <color indexed="8"/>
        <rFont val="Times New Roman"/>
        <family val="1"/>
      </rPr>
      <t>9</t>
    </r>
  </si>
  <si>
    <r>
      <t xml:space="preserve">Patents expired under Public Law No 102-204 </t>
    </r>
    <r>
      <rPr>
        <vertAlign val="superscript"/>
        <sz val="12"/>
        <color indexed="8"/>
        <rFont val="Times New Roman"/>
        <family val="1"/>
      </rPr>
      <t xml:space="preserve"> 9 </t>
    </r>
  </si>
  <si>
    <r>
      <t xml:space="preserve">1 </t>
    </r>
    <r>
      <rPr>
        <sz val="12"/>
        <color rgb="FF000000"/>
        <rFont val="Times New Roman"/>
        <family val="1"/>
      </rPr>
      <t>FY 2022 filing data are preliminary and will be finalized in the FY 2023 Workload Tables.</t>
    </r>
  </si>
  <si>
    <r>
      <t xml:space="preserve">2 </t>
    </r>
    <r>
      <rPr>
        <sz val="12"/>
        <color indexed="8"/>
        <rFont val="Times New Roman"/>
        <family val="1"/>
      </rPr>
      <t>FY 2021 application data have been updated with final end-of-year numbers.</t>
    </r>
  </si>
  <si>
    <r>
      <t>3</t>
    </r>
    <r>
      <rPr>
        <sz val="12"/>
        <color indexed="8"/>
        <rFont val="Times New Roman"/>
        <family val="1"/>
      </rPr>
      <t xml:space="preserve"> Utility patents include chemical, electrical, and mechanical applications.</t>
    </r>
  </si>
  <si>
    <r>
      <rPr>
        <vertAlign val="superscript"/>
        <sz val="12"/>
        <color indexed="8"/>
        <rFont val="Times New Roman"/>
        <family val="1"/>
      </rPr>
      <t xml:space="preserve">3a </t>
    </r>
    <r>
      <rPr>
        <sz val="12"/>
        <color indexed="8"/>
        <rFont val="Times New Roman"/>
        <family val="1"/>
      </rPr>
      <t>Serialized - A newly filed UPR application that has been assigned a serial number.</t>
    </r>
  </si>
  <si>
    <r>
      <rPr>
        <vertAlign val="superscript"/>
        <sz val="12"/>
        <color indexed="8"/>
        <rFont val="Times New Roman"/>
        <family val="1"/>
      </rPr>
      <t>3b</t>
    </r>
    <r>
      <rPr>
        <sz val="12"/>
        <color indexed="8"/>
        <rFont val="Times New Roman"/>
        <family val="1"/>
      </rPr>
      <t xml:space="preserve"> RCE  - A procedure by which, after the prosecution has been closed by a final rejection, a notice of allowance, etc., the applicant pays a fee and requests that the prosecution of the application be reopened.</t>
    </r>
  </si>
  <si>
    <r>
      <rPr>
        <vertAlign val="superscript"/>
        <sz val="12"/>
        <color indexed="8"/>
        <rFont val="Times New Roman"/>
        <family val="1"/>
      </rPr>
      <t xml:space="preserve">3c </t>
    </r>
    <r>
      <rPr>
        <sz val="12"/>
        <color indexed="8"/>
        <rFont val="Times New Roman"/>
        <family val="1"/>
      </rPr>
      <t>Reissue RCEs are captured under RCE.</t>
    </r>
  </si>
  <si>
    <r>
      <rPr>
        <vertAlign val="superscript"/>
        <sz val="12"/>
        <color indexed="8"/>
        <rFont val="Times New Roman"/>
        <family val="1"/>
      </rPr>
      <t>4</t>
    </r>
    <r>
      <rPr>
        <sz val="12"/>
        <color indexed="8"/>
        <rFont val="Times New Roman"/>
        <family val="1"/>
      </rPr>
      <t>CPA - In a design application, a procedure by which the applicant, instead of filing a separate continuation or separate divisional application, renews the prosecution of his/her prior design application.</t>
    </r>
  </si>
  <si>
    <r>
      <t>5</t>
    </r>
    <r>
      <rPr>
        <sz val="12"/>
        <color indexed="8"/>
        <rFont val="Times New Roman"/>
        <family val="1"/>
      </rPr>
      <t xml:space="preserve"> Provisional applications provided for in Public Law No. 103-465</t>
    </r>
  </si>
  <si>
    <r>
      <t xml:space="preserve">6 </t>
    </r>
    <r>
      <rPr>
        <sz val="12"/>
        <color indexed="8"/>
        <rFont val="Times New Roman"/>
        <family val="1"/>
      </rPr>
      <t>Eighteen-month publication of patent applications provided for the American Inventors Protection Act, of 1999, Public Law No. 106-113.</t>
    </r>
  </si>
  <si>
    <r>
      <t>7</t>
    </r>
    <r>
      <rPr>
        <sz val="12"/>
        <color indexed="8"/>
        <rFont val="Times New Roman"/>
        <family val="1"/>
      </rPr>
      <t xml:space="preserve"> Excludes withdrawn numbers.  Past years</t>
    </r>
    <r>
      <rPr>
        <sz val="12"/>
        <color indexed="8"/>
        <rFont val="Calibri"/>
        <family val="2"/>
      </rPr>
      <t>’</t>
    </r>
    <r>
      <rPr>
        <sz val="12"/>
        <color indexed="8"/>
        <rFont val="Times New Roman"/>
        <family val="1"/>
      </rPr>
      <t xml:space="preserve"> data may have been revised from prior-year reports.</t>
    </r>
  </si>
  <si>
    <r>
      <t xml:space="preserve">8 </t>
    </r>
    <r>
      <rPr>
        <sz val="12"/>
        <color indexed="8"/>
        <rFont val="Times New Roman"/>
        <family val="1"/>
      </rPr>
      <t>Average time (in months) between filing and issuance or abandonment of utility, plant, and reissue applications. This average does not include design patents.</t>
    </r>
  </si>
  <si>
    <r>
      <t>9</t>
    </r>
    <r>
      <rPr>
        <sz val="12"/>
        <color indexed="8"/>
        <rFont val="Times New Roman"/>
        <family val="1"/>
      </rPr>
      <t xml:space="preserve"> The provisions of Public Law No. 102-204 regarding the renewal of patents superseded Public Law No. 96-517 and Public Law No. 97-247.  Past years’ data may have been revised from prior-year reports.</t>
    </r>
  </si>
  <si>
    <r>
      <rPr>
        <b/>
        <i/>
        <sz val="11"/>
        <color indexed="8"/>
        <rFont val="Times New Roman"/>
        <family val="1"/>
      </rPr>
      <t>(Preliminary for FY 2022)</t>
    </r>
    <r>
      <rPr>
        <vertAlign val="superscript"/>
        <sz val="11"/>
        <color indexed="8"/>
        <rFont val="Times New Roman"/>
        <family val="1"/>
      </rPr>
      <t>1</t>
    </r>
  </si>
  <si>
    <r>
      <t>Utility</t>
    </r>
    <r>
      <rPr>
        <b/>
        <vertAlign val="superscript"/>
        <sz val="11"/>
        <rFont val="Times New Roman"/>
        <family val="1"/>
      </rPr>
      <t>1a</t>
    </r>
  </si>
  <si>
    <r>
      <t>Serialized</t>
    </r>
    <r>
      <rPr>
        <b/>
        <vertAlign val="superscript"/>
        <sz val="11"/>
        <rFont val="Times New Roman"/>
        <family val="1"/>
      </rPr>
      <t xml:space="preserve"> 1a, 2, 2a</t>
    </r>
  </si>
  <si>
    <r>
      <t>RCE</t>
    </r>
    <r>
      <rPr>
        <b/>
        <vertAlign val="superscript"/>
        <sz val="11"/>
        <rFont val="Times New Roman"/>
        <family val="1"/>
      </rPr>
      <t>3, 4</t>
    </r>
  </si>
  <si>
    <r>
      <t>Design</t>
    </r>
    <r>
      <rPr>
        <b/>
        <vertAlign val="superscript"/>
        <sz val="11"/>
        <rFont val="Times New Roman"/>
        <family val="1"/>
      </rPr>
      <t>1a</t>
    </r>
  </si>
  <si>
    <r>
      <t>CPA</t>
    </r>
    <r>
      <rPr>
        <b/>
        <vertAlign val="superscript"/>
        <sz val="11"/>
        <rFont val="Times New Roman"/>
        <family val="1"/>
      </rPr>
      <t>5</t>
    </r>
  </si>
  <si>
    <r>
      <t>Plant</t>
    </r>
    <r>
      <rPr>
        <b/>
        <vertAlign val="superscript"/>
        <sz val="11"/>
        <rFont val="Times New Roman"/>
        <family val="1"/>
      </rPr>
      <t>1a</t>
    </r>
  </si>
  <si>
    <r>
      <t>Reissue</t>
    </r>
    <r>
      <rPr>
        <b/>
        <vertAlign val="superscript"/>
        <sz val="11"/>
        <rFont val="Times New Roman"/>
        <family val="1"/>
      </rPr>
      <t>1a, 4</t>
    </r>
  </si>
  <si>
    <r>
      <t>Total</t>
    </r>
    <r>
      <rPr>
        <b/>
        <vertAlign val="superscript"/>
        <sz val="11"/>
        <rFont val="Times New Roman"/>
        <family val="1"/>
      </rPr>
      <t>1a</t>
    </r>
  </si>
  <si>
    <r>
      <t xml:space="preserve">1 </t>
    </r>
    <r>
      <rPr>
        <sz val="11"/>
        <color indexed="8"/>
        <rFont val="Times New Roman"/>
        <family val="1"/>
      </rPr>
      <t>FY 2022 data are preliminary and will be finalized in the FY 2023 PAR.</t>
    </r>
  </si>
  <si>
    <r>
      <t xml:space="preserve">1a </t>
    </r>
    <r>
      <rPr>
        <sz val="11"/>
        <color indexed="8"/>
        <rFont val="Times New Roman"/>
        <family val="1"/>
      </rPr>
      <t>FY 2021 data has been updated with final year-end-numbers.</t>
    </r>
  </si>
  <si>
    <r>
      <rPr>
        <vertAlign val="superscript"/>
        <sz val="11"/>
        <color indexed="8"/>
        <rFont val="Times New Roman"/>
        <family val="1"/>
      </rPr>
      <t>2</t>
    </r>
    <r>
      <rPr>
        <sz val="11"/>
        <color indexed="8"/>
        <rFont val="Times New Roman"/>
        <family val="1"/>
      </rPr>
      <t>Serialized - A newly filed application that has been assigned a serial number.</t>
    </r>
  </si>
  <si>
    <r>
      <rPr>
        <vertAlign val="superscript"/>
        <sz val="11"/>
        <color indexed="8"/>
        <rFont val="Times New Roman"/>
        <family val="1"/>
      </rPr>
      <t>2a</t>
    </r>
    <r>
      <rPr>
        <sz val="11"/>
        <color indexed="8"/>
        <rFont val="Times New Roman"/>
        <family val="1"/>
      </rPr>
      <t>Serialized - includes serialized plant and serialized reissues</t>
    </r>
  </si>
  <si>
    <r>
      <rPr>
        <vertAlign val="superscript"/>
        <sz val="11"/>
        <color indexed="8"/>
        <rFont val="Times New Roman"/>
        <family val="1"/>
      </rPr>
      <t>3</t>
    </r>
    <r>
      <rPr>
        <sz val="11"/>
        <color indexed="8"/>
        <rFont val="Times New Roman"/>
        <family val="1"/>
      </rPr>
      <t>RCE (Request for Continued Examination) - A procedure by which, after the prosecution has been closed by a final rejection, a notice of allowance, etc., the applicant pays a fee and requests that the prosecution of the application be reopened.</t>
    </r>
  </si>
  <si>
    <r>
      <rPr>
        <vertAlign val="superscript"/>
        <sz val="11"/>
        <color indexed="8"/>
        <rFont val="Times New Roman"/>
        <family val="1"/>
      </rPr>
      <t>4</t>
    </r>
    <r>
      <rPr>
        <sz val="11"/>
        <color indexed="8"/>
        <rFont val="Times New Roman"/>
        <family val="1"/>
      </rPr>
      <t>Reissue RCEs including plant RCEs are captured under RCE.</t>
    </r>
  </si>
  <si>
    <r>
      <rPr>
        <vertAlign val="superscript"/>
        <sz val="11"/>
        <color indexed="8"/>
        <rFont val="Times New Roman"/>
        <family val="1"/>
      </rPr>
      <t>5</t>
    </r>
    <r>
      <rPr>
        <sz val="11"/>
        <color indexed="8"/>
        <rFont val="Times New Roman"/>
        <family val="1"/>
      </rPr>
      <t>CPA (Continued Prosecution Application) - In a design application, a procedure by which the applicant, instead of filing a separate continuation or separate divisional application, renews the prosecution of his/her prior design application.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</si>
</sst>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4" formatCode="_(&quot;$&quot;* #,##0.00_);_(&quot;$&quot;* \(#,##0.00\);_(&quot;$&quot;* &quot;-&quot;??_);_(@_)"/>
    <numFmt numFmtId="43" formatCode="_(* #,##0.00_);_(* \(#,##0.00\);_(* &quot;-&quot;??_);_(@_)"/>
    <numFmt numFmtId="164" formatCode="#,##0.0"/>
    <numFmt numFmtId="165" formatCode="0.0"/>
    <numFmt numFmtId="166" formatCode="#,##0.0_);[Red]\(#,##0.0\)"/>
    <numFmt numFmtId="167" formatCode="_(* #,##0_);_(* \(#,##0\);_(* &quot;-&quot;??_);_(@_)"/>
  </numFmts>
  <fonts count="99">
    <font>
      <sz val="11"/>
      <color theme="1"/>
      <name val="Calibri"/>
      <family val="2"/>
      <scheme val="minor"/>
    </font>
    <font>
      <sz val="11"/>
      <color theme="1"/>
      <name val="Calibri"/>
      <family val="2"/>
      <scheme val="minor"/>
    </font>
    <font>
      <b/>
      <sz val="11"/>
      <color theme="1"/>
      <name val="Calibri"/>
      <family val="2"/>
      <scheme val="minor"/>
    </font>
    <font>
      <sz val="10"/>
      <name val="Geneva"/>
    </font>
    <font>
      <b/>
      <sz val="12"/>
      <color indexed="8"/>
      <name val="Times New Roman"/>
      <family val="1"/>
    </font>
    <font>
      <b/>
      <sz val="10"/>
      <color indexed="8"/>
      <name val="Helv"/>
    </font>
    <font>
      <b/>
      <sz val="11"/>
      <color indexed="8"/>
      <name val="Times New Roman"/>
      <family val="1"/>
    </font>
    <font>
      <b/>
      <sz val="11"/>
      <color indexed="8"/>
      <name val="Calibri"/>
      <family val="2"/>
    </font>
    <font>
      <sz val="10"/>
      <color indexed="8"/>
      <name val="Helv"/>
    </font>
    <font>
      <b/>
      <sz val="10"/>
      <name val="Times New Roman"/>
      <family val="1"/>
    </font>
    <font>
      <b/>
      <sz val="10"/>
      <color indexed="8"/>
      <name val="Times New Roman"/>
      <family val="1"/>
    </font>
    <font>
      <sz val="10"/>
      <color indexed="8"/>
      <name val="Times New Roman"/>
      <family val="1"/>
    </font>
    <font>
      <sz val="11"/>
      <color theme="1"/>
      <name val="Times New Roman"/>
      <family val="1"/>
    </font>
    <font>
      <b/>
      <vertAlign val="superscript"/>
      <sz val="10"/>
      <color indexed="8"/>
      <name val="Times New Roman"/>
      <family val="1"/>
    </font>
    <font>
      <vertAlign val="superscript"/>
      <sz val="10"/>
      <color indexed="8"/>
      <name val="Times New Roman"/>
      <family val="1"/>
    </font>
    <font>
      <sz val="10"/>
      <name val="Times New Roman"/>
      <family val="1"/>
    </font>
    <font>
      <sz val="10"/>
      <name val="Geneva"/>
      <family val="2"/>
    </font>
    <font>
      <sz val="10"/>
      <name val="Helv"/>
    </font>
    <font>
      <b/>
      <vertAlign val="superscript"/>
      <sz val="10"/>
      <name val="Times New Roman"/>
      <family val="1"/>
    </font>
    <font>
      <sz val="10"/>
      <color indexed="9"/>
      <name val="Helv"/>
    </font>
    <font>
      <b/>
      <sz val="10"/>
      <color indexed="10"/>
      <name val="Helv"/>
    </font>
    <font>
      <sz val="10"/>
      <color indexed="10"/>
      <name val="Helv"/>
    </font>
    <font>
      <sz val="10"/>
      <color theme="1"/>
      <name val="Times New Roman"/>
      <family val="1"/>
    </font>
    <font>
      <sz val="12"/>
      <color indexed="8"/>
      <name val="Times New Roman"/>
      <family val="1"/>
    </font>
    <font>
      <vertAlign val="superscript"/>
      <sz val="12"/>
      <color indexed="8"/>
      <name val="Times New Roman"/>
      <family val="1"/>
    </font>
    <font>
      <sz val="8"/>
      <color indexed="8"/>
      <name val="Times New Roman"/>
      <family val="1"/>
    </font>
    <font>
      <b/>
      <sz val="12"/>
      <name val="Times New Roman"/>
      <family val="1"/>
    </font>
    <font>
      <sz val="12"/>
      <name val="Times New Roman"/>
      <family val="1"/>
    </font>
    <font>
      <sz val="12"/>
      <name val="Arial"/>
      <family val="2"/>
    </font>
    <font>
      <b/>
      <sz val="11"/>
      <name val="Times New Roman"/>
      <family val="1"/>
    </font>
    <font>
      <sz val="10"/>
      <name val="Arial"/>
      <family val="2"/>
    </font>
    <font>
      <b/>
      <sz val="10"/>
      <name val="Arial"/>
      <family val="2"/>
    </font>
    <font>
      <sz val="10"/>
      <name val="Calibri"/>
      <family val="2"/>
    </font>
    <font>
      <vertAlign val="superscript"/>
      <sz val="9"/>
      <name val="Times New Roman"/>
      <family val="1"/>
    </font>
    <font>
      <sz val="10"/>
      <color indexed="12"/>
      <name val="Times New Roman"/>
      <family val="1"/>
    </font>
    <font>
      <b/>
      <sz val="10"/>
      <name val="Helv"/>
    </font>
    <font>
      <b/>
      <i/>
      <sz val="10"/>
      <name val="Times New Roman"/>
      <family val="1"/>
    </font>
    <font>
      <i/>
      <sz val="10"/>
      <name val="Times New Roman"/>
      <family val="1"/>
    </font>
    <font>
      <sz val="11"/>
      <color indexed="8"/>
      <name val="Times New Roman"/>
      <family val="1"/>
    </font>
    <font>
      <vertAlign val="superscript"/>
      <sz val="9"/>
      <color indexed="8"/>
      <name val="Times New Roman"/>
      <family val="1"/>
    </font>
    <font>
      <sz val="9"/>
      <color indexed="8"/>
      <name val="Times New Roman"/>
      <family val="1"/>
    </font>
    <font>
      <sz val="9"/>
      <name val="Arial"/>
      <family val="2"/>
    </font>
    <font>
      <sz val="8"/>
      <color indexed="8"/>
      <name val="Arial"/>
      <family val="2"/>
    </font>
    <font>
      <vertAlign val="superscript"/>
      <sz val="10"/>
      <name val="Times New Roman"/>
      <family val="1"/>
    </font>
    <font>
      <b/>
      <vertAlign val="superscript"/>
      <sz val="11"/>
      <color indexed="8"/>
      <name val="Times New Roman"/>
      <family val="1"/>
    </font>
    <font>
      <strike/>
      <sz val="10"/>
      <name val="Times New Roman"/>
      <family val="1"/>
    </font>
    <font>
      <b/>
      <vertAlign val="superscript"/>
      <sz val="9"/>
      <color indexed="8"/>
      <name val="Times New Roman"/>
      <family val="1"/>
    </font>
    <font>
      <b/>
      <sz val="10"/>
      <name val="Geneva"/>
      <family val="2"/>
    </font>
    <font>
      <b/>
      <sz val="10"/>
      <name val="Calibri"/>
      <family val="2"/>
    </font>
    <font>
      <sz val="10"/>
      <color indexed="9"/>
      <name val="Arial"/>
      <family val="2"/>
    </font>
    <font>
      <b/>
      <sz val="10"/>
      <color indexed="9"/>
      <name val="Times New Roman"/>
      <family val="1"/>
    </font>
    <font>
      <b/>
      <sz val="10"/>
      <color theme="1"/>
      <name val="Times New Roman"/>
      <family val="1"/>
    </font>
    <font>
      <b/>
      <sz val="11"/>
      <color theme="1"/>
      <name val="Times New Roman"/>
      <family val="1"/>
    </font>
    <font>
      <sz val="11"/>
      <name val="Calibri"/>
      <family val="2"/>
      <scheme val="minor"/>
    </font>
    <font>
      <b/>
      <sz val="11"/>
      <name val="Calibri"/>
      <family val="2"/>
    </font>
    <font>
      <b/>
      <vertAlign val="superscript"/>
      <sz val="6"/>
      <name val="Times New Roman"/>
      <family val="1"/>
    </font>
    <font>
      <b/>
      <sz val="6"/>
      <name val="Times New Roman"/>
      <family val="1"/>
    </font>
    <font>
      <vertAlign val="superscript"/>
      <sz val="8"/>
      <name val="Times New Roman"/>
      <family val="1"/>
    </font>
    <font>
      <sz val="8"/>
      <name val="Times New Roman"/>
      <family val="1"/>
    </font>
    <font>
      <sz val="8"/>
      <name val="Calibri"/>
      <family val="2"/>
    </font>
    <font>
      <b/>
      <sz val="10"/>
      <name val="Geneva"/>
    </font>
    <font>
      <b/>
      <vertAlign val="superscript"/>
      <sz val="9"/>
      <name val="Times New Roman"/>
      <family val="1"/>
    </font>
    <font>
      <sz val="10"/>
      <color rgb="FF000000"/>
      <name val="Times New Roman"/>
      <family val="1"/>
    </font>
    <font>
      <sz val="10"/>
      <color theme="1"/>
      <name val="Arial"/>
      <family val="2"/>
    </font>
    <font>
      <b/>
      <sz val="10"/>
      <name val="Traditional Arabic"/>
      <family val="1"/>
    </font>
    <font>
      <sz val="10"/>
      <name val="Traditional Arabic"/>
      <family val="1"/>
    </font>
    <font>
      <b/>
      <sz val="12"/>
      <color theme="1"/>
      <name val="Calibri"/>
      <family val="2"/>
      <scheme val="minor"/>
    </font>
    <font>
      <sz val="12"/>
      <color theme="1"/>
      <name val="Calibri"/>
      <family val="2"/>
      <scheme val="minor"/>
    </font>
    <font>
      <b/>
      <sz val="10"/>
      <color rgb="FF000000"/>
      <name val="Times New Roman"/>
      <family val="1"/>
    </font>
    <font>
      <sz val="10"/>
      <color rgb="FF000000"/>
      <name val="Helv"/>
    </font>
    <font>
      <vertAlign val="superscript"/>
      <sz val="10"/>
      <color rgb="FF000000"/>
      <name val="Times New Roman"/>
      <family val="1"/>
    </font>
    <font>
      <sz val="10"/>
      <color rgb="FF000000"/>
      <name val="Times New Roman"/>
      <family val="1"/>
    </font>
    <font>
      <vertAlign val="superscript"/>
      <sz val="10"/>
      <color rgb="FF000000"/>
      <name val="Times New Roman"/>
      <family val="1"/>
    </font>
    <font>
      <b/>
      <sz val="10"/>
      <name val="Times New Roman"/>
      <family val="1"/>
    </font>
    <font>
      <sz val="10"/>
      <name val="Times New Roman"/>
      <family val="1"/>
    </font>
    <font>
      <b/>
      <sz val="12"/>
      <color indexed="8"/>
      <name val="Calibri"/>
      <family val="2"/>
    </font>
    <font>
      <sz val="10"/>
      <color theme="1"/>
      <name val="Times New Roman"/>
      <family val="1"/>
    </font>
    <font>
      <sz val="10"/>
      <color theme="1"/>
      <name val="Calibri"/>
      <family val="2"/>
      <scheme val="minor"/>
    </font>
    <font>
      <sz val="11"/>
      <color rgb="FF000000"/>
      <name val="Calibri"/>
      <family val="2"/>
      <scheme val="minor"/>
    </font>
    <font>
      <b/>
      <sz val="12"/>
      <name val="Times New Roman"/>
      <family val="1"/>
    </font>
    <font>
      <b/>
      <sz val="11"/>
      <name val="Times New Roman"/>
      <family val="1"/>
    </font>
    <font>
      <b/>
      <sz val="12"/>
      <color theme="1"/>
      <name val="Times New Roman"/>
      <family val="1"/>
    </font>
    <font>
      <sz val="12"/>
      <color theme="1"/>
      <name val="Times New Roman"/>
      <family val="1"/>
    </font>
    <font>
      <sz val="11"/>
      <color indexed="8"/>
      <name val="Helv"/>
    </font>
    <font>
      <b/>
      <i/>
      <sz val="11"/>
      <color indexed="8"/>
      <name val="Times New Roman"/>
      <family val="1"/>
    </font>
    <font>
      <vertAlign val="superscript"/>
      <sz val="11"/>
      <color indexed="8"/>
      <name val="Times New Roman"/>
      <family val="1"/>
    </font>
    <font>
      <sz val="11"/>
      <name val="Times New Roman"/>
      <family val="1"/>
    </font>
    <font>
      <b/>
      <sz val="12"/>
      <color indexed="8"/>
      <name val="Helv"/>
    </font>
    <font>
      <sz val="12"/>
      <color indexed="8"/>
      <name val="Helv"/>
    </font>
    <font>
      <b/>
      <i/>
      <sz val="12"/>
      <color indexed="8"/>
      <name val="Times New Roman"/>
      <family val="1"/>
    </font>
    <font>
      <b/>
      <vertAlign val="superscript"/>
      <sz val="12"/>
      <color indexed="8"/>
      <name val="Times New Roman"/>
      <family val="1"/>
    </font>
    <font>
      <sz val="12"/>
      <color rgb="FF000000"/>
      <name val="Times New Roman"/>
      <family val="1"/>
    </font>
    <font>
      <strike/>
      <sz val="12"/>
      <color indexed="8"/>
      <name val="Times New Roman"/>
      <family val="1"/>
    </font>
    <font>
      <b/>
      <sz val="12"/>
      <color rgb="FF000000"/>
      <name val="Times New Roman"/>
      <family val="1"/>
    </font>
    <font>
      <sz val="12"/>
      <color rgb="FF000000"/>
      <name val="Helv"/>
    </font>
    <font>
      <b/>
      <sz val="12"/>
      <color rgb="FF000000"/>
      <name val="Helv"/>
    </font>
    <font>
      <sz val="12"/>
      <name val="Geneva"/>
    </font>
    <font>
      <sz val="12"/>
      <color indexed="8"/>
      <name val="Calibri"/>
      <family val="2"/>
    </font>
    <font>
      <b/>
      <vertAlign val="superscript"/>
      <sz val="11"/>
      <name val="Times New Roman"/>
      <family val="1"/>
    </font>
  </fonts>
  <fills count="9">
    <fill>
      <patternFill patternType="none"/>
    </fill>
    <fill>
      <patternFill patternType="gray125"/>
    </fill>
    <fill>
      <patternFill patternType="solid">
        <fgColor theme="0"/>
        <bgColor indexed="64"/>
      </patternFill>
    </fill>
    <fill>
      <patternFill patternType="solid">
        <fgColor indexed="13"/>
        <bgColor indexed="64"/>
      </patternFill>
    </fill>
    <fill>
      <patternFill patternType="solid">
        <fgColor indexed="44"/>
        <bgColor indexed="64"/>
      </patternFill>
    </fill>
    <fill>
      <patternFill patternType="solid">
        <fgColor indexed="10"/>
        <bgColor indexed="64"/>
      </patternFill>
    </fill>
    <fill>
      <patternFill patternType="solid">
        <fgColor indexed="9"/>
        <bgColor indexed="64"/>
      </patternFill>
    </fill>
    <fill>
      <patternFill patternType="solid">
        <fgColor indexed="45"/>
        <bgColor indexed="64"/>
      </patternFill>
    </fill>
    <fill>
      <patternFill patternType="solid">
        <fgColor rgb="FFFFFFFF"/>
        <bgColor rgb="FF000000"/>
      </patternFill>
    </fill>
  </fills>
  <borders count="135">
    <border>
      <left/>
      <right/>
      <top/>
      <bottom/>
      <diagonal/>
    </border>
    <border>
      <left style="medium">
        <color indexed="64"/>
      </left>
      <right/>
      <top/>
      <bottom/>
      <diagonal/>
    </border>
    <border>
      <left style="medium">
        <color indexed="64"/>
      </left>
      <right/>
      <top style="thin">
        <color indexed="64"/>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bottom/>
      <diagonal/>
    </border>
    <border>
      <left style="thick">
        <color indexed="64"/>
      </left>
      <right/>
      <top/>
      <bottom style="thin">
        <color indexed="64"/>
      </bottom>
      <diagonal/>
    </border>
    <border>
      <left style="thick">
        <color indexed="64"/>
      </left>
      <right/>
      <top style="thin">
        <color indexed="64"/>
      </top>
      <bottom style="thin">
        <color indexed="64"/>
      </bottom>
      <diagonal/>
    </border>
    <border>
      <left style="thick">
        <color indexed="64"/>
      </left>
      <right/>
      <top style="medium">
        <color indexed="64"/>
      </top>
      <bottom/>
      <diagonal/>
    </border>
    <border>
      <left/>
      <right style="thick">
        <color indexed="64"/>
      </right>
      <top style="medium">
        <color indexed="64"/>
      </top>
      <bottom/>
      <diagonal/>
    </border>
    <border>
      <left/>
      <right style="thick">
        <color indexed="64"/>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thick">
        <color indexed="64"/>
      </right>
      <top/>
      <bottom style="medium">
        <color indexed="64"/>
      </bottom>
      <diagonal/>
    </border>
    <border>
      <left style="medium">
        <color indexed="64"/>
      </left>
      <right/>
      <top style="thin">
        <color indexed="64"/>
      </top>
      <bottom/>
      <diagonal/>
    </border>
    <border>
      <left/>
      <right style="thin">
        <color indexed="64"/>
      </right>
      <top style="medium">
        <color indexed="64"/>
      </top>
      <bottom/>
      <diagonal/>
    </border>
    <border>
      <left/>
      <right style="medium">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bottom/>
      <diagonal/>
    </border>
    <border>
      <left style="thin">
        <color indexed="64"/>
      </left>
      <right style="thick">
        <color indexed="64"/>
      </right>
      <top/>
      <bottom/>
      <diagonal/>
    </border>
    <border>
      <left/>
      <right style="thick">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ck">
        <color indexed="64"/>
      </bottom>
      <diagonal/>
    </border>
    <border>
      <left/>
      <right/>
      <top style="double">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style="thin">
        <color indexed="64"/>
      </top>
      <bottom style="medium">
        <color indexed="64"/>
      </bottom>
      <diagonal/>
    </border>
    <border>
      <left/>
      <right style="medium">
        <color rgb="FF000000"/>
      </right>
      <top style="thin">
        <color indexed="64"/>
      </top>
      <bottom style="medium">
        <color indexed="64"/>
      </bottom>
      <diagonal/>
    </border>
    <border>
      <left style="medium">
        <color rgb="FF000000"/>
      </left>
      <right style="medium">
        <color indexed="64"/>
      </right>
      <top/>
      <bottom/>
      <diagonal/>
    </border>
    <border>
      <left style="thin">
        <color indexed="64"/>
      </left>
      <right style="medium">
        <color rgb="FF000000"/>
      </right>
      <top style="medium">
        <color indexed="64"/>
      </top>
      <bottom/>
      <diagonal/>
    </border>
    <border>
      <left style="thin">
        <color indexed="64"/>
      </left>
      <right style="medium">
        <color rgb="FF000000"/>
      </right>
      <top/>
      <bottom/>
      <diagonal/>
    </border>
    <border>
      <left style="thin">
        <color rgb="FF000000"/>
      </left>
      <right style="medium">
        <color rgb="FF000000"/>
      </right>
      <top/>
      <bottom/>
      <diagonal/>
    </border>
    <border>
      <left style="medium">
        <color rgb="FF000000"/>
      </left>
      <right style="medium">
        <color indexed="64"/>
      </right>
      <top/>
      <bottom style="thin">
        <color indexed="64"/>
      </bottom>
      <diagonal/>
    </border>
    <border>
      <left style="thin">
        <color rgb="FF000000"/>
      </left>
      <right style="medium">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bottom style="thin">
        <color rgb="FFE7E6E6"/>
      </bottom>
      <diagonal/>
    </border>
    <border>
      <left style="thin">
        <color rgb="FFE7E6E6"/>
      </left>
      <right style="medium">
        <color rgb="FF000000"/>
      </right>
      <top/>
      <bottom style="thin">
        <color rgb="FFE7E6E6"/>
      </bottom>
      <diagonal/>
    </border>
    <border>
      <left style="thin">
        <color rgb="FFE7E6E6"/>
      </left>
      <right style="medium">
        <color rgb="FF000000"/>
      </right>
      <top style="thin">
        <color rgb="FFE7E6E6"/>
      </top>
      <bottom style="thin">
        <color rgb="FFE7E6E6"/>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indexed="64"/>
      </top>
      <bottom style="thin">
        <color indexed="64"/>
      </bottom>
      <diagonal/>
    </border>
    <border>
      <left/>
      <right style="medium">
        <color rgb="FF000000"/>
      </right>
      <top style="thin">
        <color indexed="64"/>
      </top>
      <bottom style="thin">
        <color indexed="64"/>
      </bottom>
      <diagonal/>
    </border>
    <border>
      <left/>
      <right style="medium">
        <color rgb="FF000000"/>
      </right>
      <top style="thin">
        <color indexed="64"/>
      </top>
      <bottom/>
      <diagonal/>
    </border>
    <border>
      <left style="medium">
        <color rgb="FF000000"/>
      </left>
      <right/>
      <top/>
      <bottom style="thin">
        <color indexed="64"/>
      </bottom>
      <diagonal/>
    </border>
    <border>
      <left/>
      <right style="medium">
        <color rgb="FF000000"/>
      </right>
      <top/>
      <bottom style="thin">
        <color indexed="64"/>
      </bottom>
      <diagonal/>
    </border>
    <border>
      <left style="thin">
        <color indexed="64"/>
      </left>
      <right style="thin">
        <color indexed="64"/>
      </right>
      <top/>
      <bottom style="medium">
        <color rgb="FF000000"/>
      </bottom>
      <diagonal/>
    </border>
    <border>
      <left style="medium">
        <color rgb="FF000000"/>
      </left>
      <right style="thin">
        <color indexed="64"/>
      </right>
      <top/>
      <bottom/>
      <diagonal/>
    </border>
    <border>
      <left style="medium">
        <color rgb="FF000000"/>
      </left>
      <right style="thin">
        <color indexed="64"/>
      </right>
      <top/>
      <bottom style="thin">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thin">
        <color indexed="64"/>
      </left>
      <right style="medium">
        <color rgb="FF000000"/>
      </right>
      <top style="medium">
        <color rgb="FF000000"/>
      </top>
      <bottom style="medium">
        <color indexed="64"/>
      </bottom>
      <diagonal/>
    </border>
    <border>
      <left style="thin">
        <color indexed="64"/>
      </left>
      <right style="medium">
        <color rgb="FF000000"/>
      </right>
      <top style="thin">
        <color indexed="64"/>
      </top>
      <bottom style="thin">
        <color indexed="64"/>
      </bottom>
      <diagonal/>
    </border>
    <border>
      <left style="medium">
        <color rgb="FF000000"/>
      </left>
      <right/>
      <top style="thin">
        <color indexed="64"/>
      </top>
      <bottom/>
      <diagonal/>
    </border>
    <border>
      <left style="thin">
        <color indexed="64"/>
      </left>
      <right style="medium">
        <color rgb="FF000000"/>
      </right>
      <top style="thin">
        <color indexed="64"/>
      </top>
      <bottom/>
      <diagonal/>
    </border>
    <border>
      <left style="medium">
        <color rgb="FF000000"/>
      </left>
      <right/>
      <top/>
      <bottom style="medium">
        <color indexed="64"/>
      </bottom>
      <diagonal/>
    </border>
    <border>
      <left style="thin">
        <color indexed="64"/>
      </left>
      <right style="medium">
        <color rgb="FF000000"/>
      </right>
      <top/>
      <bottom style="medium">
        <color indexed="64"/>
      </bottom>
      <diagonal/>
    </border>
    <border>
      <left style="medium">
        <color rgb="FF000000"/>
      </left>
      <right/>
      <top style="medium">
        <color indexed="64"/>
      </top>
      <bottom/>
      <diagonal/>
    </border>
    <border>
      <left style="thin">
        <color indexed="64"/>
      </left>
      <right style="medium">
        <color rgb="FF000000"/>
      </right>
      <top style="thin">
        <color indexed="64"/>
      </top>
      <bottom style="medium">
        <color indexed="64"/>
      </bottom>
      <diagonal/>
    </border>
    <border>
      <left/>
      <right style="medium">
        <color rgb="FF000000"/>
      </right>
      <top/>
      <bottom style="medium">
        <color indexed="64"/>
      </bottom>
      <diagonal/>
    </border>
    <border>
      <left style="medium">
        <color rgb="FF000000"/>
      </left>
      <right style="thin">
        <color indexed="64"/>
      </right>
      <top style="medium">
        <color indexed="64"/>
      </top>
      <bottom style="medium">
        <color indexed="64"/>
      </bottom>
      <diagonal/>
    </border>
    <border>
      <left style="thin">
        <color indexed="64"/>
      </left>
      <right style="medium">
        <color rgb="FF000000"/>
      </right>
      <top style="medium">
        <color indexed="64"/>
      </top>
      <bottom style="medium">
        <color indexed="64"/>
      </bottom>
      <diagonal/>
    </border>
    <border>
      <left style="thin">
        <color indexed="64"/>
      </left>
      <right style="medium">
        <color rgb="FF000000"/>
      </right>
      <top/>
      <bottom style="thin">
        <color indexed="64"/>
      </bottom>
      <diagonal/>
    </border>
    <border>
      <left style="medium">
        <color rgb="FF000000"/>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rgb="FF000000"/>
      </top>
      <bottom/>
      <diagonal/>
    </border>
    <border>
      <left/>
      <right style="medium">
        <color indexed="64"/>
      </right>
      <top style="medium">
        <color rgb="FF000000"/>
      </top>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rgb="FF000000"/>
      </left>
      <right style="thin">
        <color indexed="64"/>
      </right>
      <top style="thin">
        <color indexed="64"/>
      </top>
      <bottom/>
      <diagonal/>
    </border>
    <border>
      <left style="medium">
        <color rgb="FF000000"/>
      </left>
      <right/>
      <top style="thick">
        <color indexed="64"/>
      </top>
      <bottom/>
      <diagonal/>
    </border>
    <border>
      <left/>
      <right style="medium">
        <color rgb="FF000000"/>
      </right>
      <top style="thick">
        <color indexed="64"/>
      </top>
      <bottom/>
      <diagonal/>
    </border>
    <border>
      <left style="medium">
        <color rgb="FF000000"/>
      </left>
      <right style="thin">
        <color indexed="64"/>
      </right>
      <top/>
      <bottom style="thick">
        <color indexed="64"/>
      </bottom>
      <diagonal/>
    </border>
    <border>
      <left style="thin">
        <color indexed="64"/>
      </left>
      <right style="medium">
        <color rgb="FF000000"/>
      </right>
      <top/>
      <bottom style="thick">
        <color indexed="64"/>
      </bottom>
      <diagonal/>
    </border>
    <border>
      <left style="medium">
        <color rgb="FF000000"/>
      </left>
      <right style="thin">
        <color indexed="64"/>
      </right>
      <top style="medium">
        <color indexed="64"/>
      </top>
      <bottom/>
      <diagonal/>
    </border>
    <border>
      <left style="medium">
        <color rgb="FF000000"/>
      </left>
      <right style="thin">
        <color indexed="64"/>
      </right>
      <top/>
      <bottom style="medium">
        <color rgb="FF000000"/>
      </bottom>
      <diagonal/>
    </border>
    <border>
      <left style="thin">
        <color indexed="64"/>
      </left>
      <right style="medium">
        <color rgb="FF000000"/>
      </right>
      <top/>
      <bottom style="medium">
        <color rgb="FF000000"/>
      </bottom>
      <diagonal/>
    </border>
    <border>
      <left style="medium">
        <color rgb="FF000000"/>
      </left>
      <right style="thin">
        <color rgb="FF000000"/>
      </right>
      <top/>
      <bottom/>
      <diagonal/>
    </border>
  </borders>
  <cellStyleXfs count="32">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xf numFmtId="40" fontId="3" fillId="0" borderId="0" applyFont="0" applyFill="0" applyBorder="0" applyAlignment="0" applyProtection="0"/>
    <xf numFmtId="0" fontId="16" fillId="0" borderId="0"/>
    <xf numFmtId="0" fontId="3" fillId="0" borderId="0"/>
    <xf numFmtId="0" fontId="3" fillId="0" borderId="0"/>
    <xf numFmtId="3" fontId="17" fillId="0" borderId="0"/>
    <xf numFmtId="0" fontId="3" fillId="0" borderId="0"/>
    <xf numFmtId="0" fontId="16" fillId="0" borderId="0"/>
    <xf numFmtId="0" fontId="16" fillId="0" borderId="0"/>
    <xf numFmtId="0" fontId="16" fillId="0" borderId="0"/>
    <xf numFmtId="0" fontId="16" fillId="0" borderId="0"/>
    <xf numFmtId="0" fontId="30" fillId="0" borderId="0"/>
    <xf numFmtId="0" fontId="16" fillId="0" borderId="0"/>
    <xf numFmtId="40" fontId="16" fillId="0" borderId="0" applyFont="0" applyFill="0" applyBorder="0" applyAlignment="0" applyProtection="0"/>
    <xf numFmtId="0" fontId="30" fillId="0" borderId="0"/>
    <xf numFmtId="0" fontId="1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0" fillId="0" borderId="0"/>
  </cellStyleXfs>
  <cellXfs count="1878">
    <xf numFmtId="0" fontId="0" fillId="0" borderId="0" xfId="0"/>
    <xf numFmtId="0" fontId="5" fillId="0" borderId="0" xfId="3" applyFont="1" applyAlignment="1"/>
    <xf numFmtId="3" fontId="8" fillId="0" borderId="0" xfId="3" applyNumberFormat="1" applyFont="1" applyBorder="1" applyAlignment="1"/>
    <xf numFmtId="0" fontId="8" fillId="0" borderId="0" xfId="3" applyFont="1" applyAlignment="1"/>
    <xf numFmtId="0" fontId="8" fillId="0" borderId="6" xfId="3" applyFont="1" applyBorder="1" applyAlignment="1"/>
    <xf numFmtId="3" fontId="5" fillId="0" borderId="0" xfId="3" applyNumberFormat="1" applyFont="1" applyBorder="1" applyAlignment="1"/>
    <xf numFmtId="3" fontId="5" fillId="0" borderId="0" xfId="3" applyNumberFormat="1" applyFont="1" applyAlignment="1"/>
    <xf numFmtId="3" fontId="11" fillId="0" borderId="0" xfId="3" applyNumberFormat="1" applyFont="1" applyAlignment="1"/>
    <xf numFmtId="0" fontId="3" fillId="0" borderId="0" xfId="3"/>
    <xf numFmtId="0" fontId="17" fillId="0" borderId="0" xfId="3" applyFont="1" applyAlignment="1"/>
    <xf numFmtId="0" fontId="17" fillId="0" borderId="0" xfId="3" applyFont="1" applyAlignment="1">
      <alignment horizontal="left" vertical="center"/>
    </xf>
    <xf numFmtId="0" fontId="17" fillId="2" borderId="0" xfId="3" applyFont="1" applyFill="1" applyAlignment="1">
      <alignment horizontal="left" vertical="center"/>
    </xf>
    <xf numFmtId="0" fontId="8" fillId="0" borderId="0" xfId="3" applyFont="1" applyAlignment="1">
      <alignment horizontal="left" vertical="center"/>
    </xf>
    <xf numFmtId="0" fontId="8" fillId="0" borderId="0" xfId="3" applyFont="1" applyAlignment="1">
      <alignment horizontal="left" vertical="center" wrapText="1"/>
    </xf>
    <xf numFmtId="0" fontId="10" fillId="0" borderId="0" xfId="6" applyFont="1" applyFill="1" applyAlignment="1"/>
    <xf numFmtId="0" fontId="5" fillId="0" borderId="0" xfId="6" applyFont="1" applyFill="1" applyAlignment="1"/>
    <xf numFmtId="0" fontId="8" fillId="0" borderId="0" xfId="6" applyFont="1" applyFill="1" applyAlignment="1"/>
    <xf numFmtId="0" fontId="8" fillId="0" borderId="0" xfId="6" applyFont="1" applyAlignment="1"/>
    <xf numFmtId="0" fontId="8" fillId="0" borderId="6" xfId="6" applyFont="1" applyFill="1" applyBorder="1" applyAlignment="1"/>
    <xf numFmtId="0" fontId="19" fillId="0" borderId="0" xfId="3" applyFont="1" applyFill="1" applyAlignment="1">
      <alignment horizontal="left"/>
    </xf>
    <xf numFmtId="0" fontId="0" fillId="3" borderId="0" xfId="0" applyFill="1"/>
    <xf numFmtId="0" fontId="8" fillId="0" borderId="0" xfId="6" applyFont="1" applyBorder="1" applyAlignment="1"/>
    <xf numFmtId="0" fontId="8" fillId="0" borderId="29" xfId="6" applyFont="1" applyBorder="1" applyAlignment="1"/>
    <xf numFmtId="0" fontId="11" fillId="0" borderId="0" xfId="6" applyFont="1" applyFill="1" applyAlignment="1"/>
    <xf numFmtId="38" fontId="8" fillId="0" borderId="0" xfId="6" applyNumberFormat="1" applyFont="1" applyBorder="1" applyAlignment="1"/>
    <xf numFmtId="0" fontId="20" fillId="0" borderId="0" xfId="6" applyFont="1" applyFill="1" applyAlignment="1"/>
    <xf numFmtId="3" fontId="8" fillId="0" borderId="0" xfId="3" applyNumberFormat="1" applyFont="1" applyFill="1" applyBorder="1" applyAlignment="1"/>
    <xf numFmtId="0" fontId="17" fillId="0" borderId="0" xfId="6" applyFont="1" applyFill="1" applyAlignment="1"/>
    <xf numFmtId="0" fontId="21" fillId="2" borderId="0" xfId="6" applyFont="1" applyFill="1" applyAlignment="1"/>
    <xf numFmtId="0" fontId="8" fillId="2" borderId="0" xfId="6" applyFont="1" applyFill="1" applyAlignment="1"/>
    <xf numFmtId="0" fontId="5" fillId="0" borderId="0" xfId="7" applyFont="1" applyBorder="1" applyAlignment="1" applyProtection="1">
      <alignment horizontal="centerContinuous"/>
    </xf>
    <xf numFmtId="0" fontId="5" fillId="0" borderId="0" xfId="7" applyFont="1" applyAlignment="1" applyProtection="1"/>
    <xf numFmtId="0" fontId="5" fillId="0" borderId="0" xfId="7" applyFont="1" applyAlignment="1"/>
    <xf numFmtId="0" fontId="8" fillId="0" borderId="0" xfId="7" applyFont="1" applyBorder="1" applyAlignment="1" applyProtection="1">
      <alignment horizontal="centerContinuous"/>
    </xf>
    <xf numFmtId="0" fontId="8" fillId="0" borderId="0" xfId="7" applyFont="1" applyAlignment="1" applyProtection="1"/>
    <xf numFmtId="0" fontId="8" fillId="0" borderId="0" xfId="7" applyFont="1" applyAlignment="1"/>
    <xf numFmtId="0" fontId="8" fillId="0" borderId="0" xfId="7" applyFont="1" applyBorder="1" applyAlignment="1" applyProtection="1"/>
    <xf numFmtId="0" fontId="8" fillId="0" borderId="0" xfId="7" applyFont="1" applyBorder="1" applyAlignment="1"/>
    <xf numFmtId="0" fontId="9" fillId="0" borderId="23" xfId="7" applyFont="1" applyFill="1" applyBorder="1" applyAlignment="1" applyProtection="1">
      <alignment horizontal="center" wrapText="1"/>
    </xf>
    <xf numFmtId="0" fontId="17" fillId="0" borderId="0" xfId="7" applyFont="1" applyBorder="1" applyProtection="1"/>
    <xf numFmtId="0" fontId="17" fillId="0" borderId="0" xfId="7" applyFont="1" applyBorder="1" applyProtection="1">
      <protection locked="0"/>
    </xf>
    <xf numFmtId="0" fontId="17" fillId="0" borderId="0" xfId="7" applyFont="1" applyBorder="1"/>
    <xf numFmtId="38" fontId="11" fillId="0" borderId="14" xfId="7" applyNumberFormat="1" applyFont="1" applyFill="1" applyBorder="1" applyAlignment="1" applyProtection="1">
      <alignment horizontal="center"/>
    </xf>
    <xf numFmtId="0" fontId="8" fillId="0" borderId="0" xfId="7" applyFont="1" applyBorder="1" applyProtection="1"/>
    <xf numFmtId="0" fontId="8" fillId="0" borderId="0" xfId="7" applyFont="1" applyBorder="1"/>
    <xf numFmtId="38" fontId="11" fillId="0" borderId="27" xfId="7" applyNumberFormat="1" applyFont="1" applyFill="1" applyBorder="1" applyAlignment="1" applyProtection="1">
      <alignment horizontal="center"/>
    </xf>
    <xf numFmtId="0" fontId="8" fillId="0" borderId="0" xfId="7" applyFont="1" applyProtection="1"/>
    <xf numFmtId="0" fontId="8" fillId="0" borderId="0" xfId="7" applyFont="1"/>
    <xf numFmtId="0" fontId="8" fillId="0" borderId="29" xfId="7" applyFont="1" applyBorder="1"/>
    <xf numFmtId="0" fontId="5" fillId="0" borderId="0" xfId="7" applyFont="1" applyProtection="1"/>
    <xf numFmtId="0" fontId="5" fillId="0" borderId="0" xfId="7" applyFont="1" applyBorder="1" applyProtection="1"/>
    <xf numFmtId="0" fontId="5" fillId="0" borderId="0" xfId="7" applyFont="1" applyBorder="1"/>
    <xf numFmtId="38" fontId="15" fillId="0" borderId="27" xfId="7" applyNumberFormat="1" applyFont="1" applyFill="1" applyBorder="1" applyAlignment="1" applyProtection="1">
      <alignment horizontal="center"/>
    </xf>
    <xf numFmtId="38" fontId="15" fillId="0" borderId="27" xfId="7" applyNumberFormat="1" applyFont="1" applyFill="1" applyBorder="1" applyAlignment="1" applyProtection="1">
      <alignment horizontal="center"/>
      <protection locked="0"/>
    </xf>
    <xf numFmtId="0" fontId="8" fillId="0" borderId="0" xfId="7" applyFont="1" applyFill="1" applyProtection="1"/>
    <xf numFmtId="0" fontId="8" fillId="0" borderId="0" xfId="7" applyFont="1" applyFill="1" applyBorder="1" applyProtection="1"/>
    <xf numFmtId="3" fontId="11" fillId="0" borderId="27" xfId="7" applyNumberFormat="1" applyFont="1" applyFill="1" applyBorder="1" applyAlignment="1">
      <alignment horizontal="center"/>
    </xf>
    <xf numFmtId="38" fontId="8" fillId="0" borderId="0" xfId="7" applyNumberFormat="1" applyFont="1" applyFill="1" applyBorder="1" applyProtection="1"/>
    <xf numFmtId="3" fontId="11" fillId="0" borderId="27" xfId="7" applyNumberFormat="1" applyFont="1" applyBorder="1" applyAlignment="1">
      <alignment horizontal="center"/>
    </xf>
    <xf numFmtId="3" fontId="10" fillId="0" borderId="27" xfId="7" applyNumberFormat="1" applyFont="1" applyBorder="1" applyAlignment="1">
      <alignment horizontal="center"/>
    </xf>
    <xf numFmtId="0" fontId="8" fillId="0" borderId="0" xfId="7" applyFont="1" applyBorder="1" applyAlignment="1" applyProtection="1">
      <alignment horizontal="left"/>
    </xf>
    <xf numFmtId="0" fontId="11" fillId="0" borderId="0" xfId="7" applyFont="1" applyFill="1" applyBorder="1" applyAlignment="1" applyProtection="1">
      <alignment horizontal="left"/>
    </xf>
    <xf numFmtId="0" fontId="25" fillId="0" borderId="0" xfId="7" applyFont="1" applyFill="1" applyBorder="1" applyProtection="1"/>
    <xf numFmtId="0" fontId="11" fillId="0" borderId="0" xfId="7" applyFont="1" applyFill="1" applyProtection="1"/>
    <xf numFmtId="0" fontId="8" fillId="0" borderId="0" xfId="7" applyFont="1" applyAlignment="1" applyProtection="1">
      <alignment horizontal="left"/>
    </xf>
    <xf numFmtId="0" fontId="8" fillId="0" borderId="0" xfId="7" applyFont="1" applyFill="1"/>
    <xf numFmtId="0" fontId="8" fillId="0" borderId="0" xfId="7" applyFont="1" applyFill="1" applyAlignment="1">
      <alignment horizontal="left" wrapText="1"/>
    </xf>
    <xf numFmtId="0" fontId="8" fillId="0" borderId="0" xfId="7" applyFont="1" applyFill="1" applyAlignment="1">
      <alignment horizontal="left"/>
    </xf>
    <xf numFmtId="0" fontId="8" fillId="0" borderId="0" xfId="7" applyFont="1" applyAlignment="1">
      <alignment horizontal="left"/>
    </xf>
    <xf numFmtId="0" fontId="15" fillId="0" borderId="0" xfId="0" applyFont="1"/>
    <xf numFmtId="0" fontId="27" fillId="0" borderId="0" xfId="0" applyFont="1"/>
    <xf numFmtId="0" fontId="28" fillId="0" borderId="0" xfId="0" applyFont="1"/>
    <xf numFmtId="166" fontId="9" fillId="0" borderId="22" xfId="0" applyNumberFormat="1" applyFont="1" applyFill="1" applyBorder="1" applyAlignment="1" applyProtection="1">
      <alignment horizontal="left" wrapText="1"/>
    </xf>
    <xf numFmtId="166" fontId="9" fillId="0" borderId="23" xfId="0" applyNumberFormat="1" applyFont="1" applyFill="1" applyBorder="1" applyAlignment="1" applyProtection="1">
      <alignment horizontal="center" wrapText="1"/>
    </xf>
    <xf numFmtId="166" fontId="9" fillId="0" borderId="24" xfId="0" applyNumberFormat="1" applyFont="1" applyFill="1" applyBorder="1" applyAlignment="1" applyProtection="1">
      <alignment horizontal="center" wrapText="1"/>
    </xf>
    <xf numFmtId="0" fontId="30" fillId="0" borderId="0" xfId="0" applyFont="1"/>
    <xf numFmtId="0" fontId="9" fillId="0" borderId="25" xfId="0" applyFont="1" applyFill="1" applyBorder="1" applyAlignment="1" applyProtection="1"/>
    <xf numFmtId="166" fontId="9" fillId="0" borderId="14" xfId="0" applyNumberFormat="1" applyFont="1" applyFill="1" applyBorder="1" applyAlignment="1" applyProtection="1">
      <alignment horizontal="center"/>
      <protection locked="0"/>
    </xf>
    <xf numFmtId="0" fontId="9" fillId="0" borderId="16" xfId="0" applyFont="1" applyFill="1" applyBorder="1" applyAlignment="1">
      <alignment horizontal="center"/>
    </xf>
    <xf numFmtId="0" fontId="9" fillId="0" borderId="0" xfId="0" applyFont="1"/>
    <xf numFmtId="0" fontId="31" fillId="0" borderId="0" xfId="0" applyFont="1"/>
    <xf numFmtId="0" fontId="15" fillId="0" borderId="26" xfId="0" applyFont="1" applyFill="1" applyBorder="1" applyProtection="1"/>
    <xf numFmtId="166" fontId="15" fillId="0" borderId="27" xfId="0" applyNumberFormat="1" applyFont="1" applyFill="1" applyBorder="1" applyAlignment="1" applyProtection="1">
      <alignment horizontal="center"/>
      <protection locked="0"/>
    </xf>
    <xf numFmtId="166" fontId="15" fillId="0" borderId="28" xfId="0" applyNumberFormat="1" applyFont="1" applyFill="1" applyBorder="1" applyAlignment="1" applyProtection="1">
      <alignment horizontal="center"/>
    </xf>
    <xf numFmtId="166" fontId="15" fillId="0" borderId="28" xfId="0" applyNumberFormat="1" applyFont="1" applyFill="1" applyBorder="1" applyAlignment="1" applyProtection="1">
      <alignment horizontal="center"/>
      <protection locked="0"/>
    </xf>
    <xf numFmtId="0" fontId="15" fillId="0" borderId="26" xfId="0" applyFont="1" applyFill="1" applyBorder="1" applyAlignment="1" applyProtection="1">
      <alignment wrapText="1"/>
    </xf>
    <xf numFmtId="0" fontId="15" fillId="0" borderId="26" xfId="0" applyFont="1" applyFill="1" applyBorder="1" applyAlignment="1" applyProtection="1">
      <alignment horizontal="left" wrapText="1"/>
    </xf>
    <xf numFmtId="0" fontId="0" fillId="0" borderId="0" xfId="0" applyFill="1" applyBorder="1"/>
    <xf numFmtId="0" fontId="15" fillId="0" borderId="0" xfId="0" applyFont="1" applyFill="1" applyBorder="1" applyProtection="1"/>
    <xf numFmtId="166" fontId="34" fillId="0" borderId="0" xfId="0" applyNumberFormat="1" applyFont="1" applyFill="1" applyBorder="1" applyAlignment="1" applyProtection="1">
      <alignment horizontal="center"/>
      <protection locked="0"/>
    </xf>
    <xf numFmtId="0" fontId="9" fillId="0" borderId="0" xfId="0" applyFont="1" applyFill="1" applyBorder="1" applyAlignment="1" applyProtection="1">
      <alignment horizontal="left"/>
    </xf>
    <xf numFmtId="166" fontId="34" fillId="0" borderId="0" xfId="0" applyNumberFormat="1" applyFont="1" applyFill="1" applyBorder="1" applyAlignment="1" applyProtection="1">
      <alignment horizontal="right"/>
    </xf>
    <xf numFmtId="0" fontId="15" fillId="0" borderId="0" xfId="0" applyFont="1" applyFill="1" applyProtection="1"/>
    <xf numFmtId="0" fontId="0" fillId="0" borderId="0" xfId="0" applyFill="1" applyProtection="1"/>
    <xf numFmtId="0" fontId="0" fillId="0" borderId="0" xfId="0" applyFill="1"/>
    <xf numFmtId="3" fontId="5" fillId="0" borderId="0" xfId="8" applyFont="1" applyAlignment="1"/>
    <xf numFmtId="3" fontId="35" fillId="0" borderId="0" xfId="8" applyFont="1" applyAlignment="1"/>
    <xf numFmtId="3" fontId="8" fillId="0" borderId="0" xfId="8" applyFont="1" applyAlignment="1"/>
    <xf numFmtId="3" fontId="8" fillId="0" borderId="0" xfId="8" applyFont="1" applyAlignment="1">
      <alignment horizontal="center" vertical="center" wrapText="1"/>
    </xf>
    <xf numFmtId="3" fontId="8" fillId="0" borderId="6" xfId="8" applyFont="1" applyBorder="1" applyAlignment="1">
      <alignment horizontal="center" vertical="center" wrapText="1"/>
    </xf>
    <xf numFmtId="38" fontId="9" fillId="0" borderId="0" xfId="8" applyNumberFormat="1" applyFont="1" applyFill="1" applyBorder="1" applyAlignment="1" applyProtection="1">
      <alignment horizontal="right"/>
    </xf>
    <xf numFmtId="3" fontId="5" fillId="0" borderId="0" xfId="8" applyFont="1" applyBorder="1" applyAlignment="1"/>
    <xf numFmtId="38" fontId="15" fillId="0" borderId="0" xfId="8" applyNumberFormat="1" applyFont="1" applyFill="1" applyBorder="1" applyAlignment="1" applyProtection="1">
      <alignment horizontal="right" wrapText="1"/>
    </xf>
    <xf numFmtId="3" fontId="8" fillId="0" borderId="0" xfId="8" applyFont="1" applyBorder="1" applyAlignment="1">
      <alignment horizontal="center"/>
    </xf>
    <xf numFmtId="38" fontId="9" fillId="0" borderId="0" xfId="8" applyNumberFormat="1" applyFont="1" applyFill="1" applyBorder="1" applyAlignment="1" applyProtection="1">
      <alignment horizontal="right"/>
      <protection locked="0"/>
    </xf>
    <xf numFmtId="38" fontId="15" fillId="0" borderId="0" xfId="8" applyNumberFormat="1" applyFont="1" applyFill="1" applyBorder="1" applyAlignment="1" applyProtection="1">
      <alignment horizontal="right"/>
    </xf>
    <xf numFmtId="41" fontId="9" fillId="0" borderId="0" xfId="8" applyNumberFormat="1" applyFont="1" applyFill="1" applyBorder="1" applyAlignment="1" applyProtection="1">
      <alignment horizontal="right"/>
    </xf>
    <xf numFmtId="38" fontId="15" fillId="0" borderId="0" xfId="8" applyNumberFormat="1" applyFont="1" applyFill="1" applyBorder="1" applyAlignment="1" applyProtection="1">
      <alignment horizontal="right"/>
      <protection locked="0"/>
    </xf>
    <xf numFmtId="38" fontId="36" fillId="0" borderId="0" xfId="8" applyNumberFormat="1" applyFont="1" applyFill="1" applyBorder="1" applyAlignment="1" applyProtection="1">
      <alignment horizontal="right"/>
      <protection locked="0"/>
    </xf>
    <xf numFmtId="3" fontId="5" fillId="0" borderId="0" xfId="8" applyFont="1" applyFill="1" applyAlignment="1"/>
    <xf numFmtId="41" fontId="15" fillId="0" borderId="0" xfId="9" quotePrefix="1" applyNumberFormat="1" applyFont="1" applyFill="1" applyBorder="1" applyAlignment="1" applyProtection="1">
      <alignment horizontal="right"/>
      <protection locked="0"/>
    </xf>
    <xf numFmtId="3" fontId="8" fillId="0" borderId="0" xfId="8" applyFont="1" applyFill="1" applyAlignment="1"/>
    <xf numFmtId="41" fontId="15" fillId="0" borderId="0" xfId="8" quotePrefix="1" applyNumberFormat="1" applyFont="1" applyFill="1" applyBorder="1" applyAlignment="1" applyProtection="1">
      <alignment horizontal="right"/>
      <protection locked="0"/>
    </xf>
    <xf numFmtId="3" fontId="8" fillId="0" borderId="0" xfId="8" applyFont="1" applyAlignment="1">
      <alignment horizontal="right"/>
    </xf>
    <xf numFmtId="0" fontId="5" fillId="0" borderId="0" xfId="10" applyFont="1"/>
    <xf numFmtId="0" fontId="5" fillId="0" borderId="0" xfId="10" applyFont="1" applyBorder="1"/>
    <xf numFmtId="0" fontId="8" fillId="0" borderId="0" xfId="10" applyFont="1" applyBorder="1"/>
    <xf numFmtId="0" fontId="9" fillId="0" borderId="33" xfId="10" applyFont="1" applyFill="1" applyBorder="1" applyAlignment="1" applyProtection="1">
      <alignment horizontal="center"/>
    </xf>
    <xf numFmtId="0" fontId="9" fillId="0" borderId="6" xfId="10" applyFont="1" applyFill="1" applyBorder="1" applyAlignment="1" applyProtection="1">
      <alignment horizontal="center"/>
    </xf>
    <xf numFmtId="0" fontId="9" fillId="0" borderId="34" xfId="10" applyFont="1" applyFill="1" applyBorder="1" applyAlignment="1" applyProtection="1">
      <alignment horizontal="center"/>
    </xf>
    <xf numFmtId="0" fontId="11" fillId="0" borderId="1" xfId="10" applyFont="1" applyBorder="1" applyAlignment="1" applyProtection="1">
      <alignment horizontal="left"/>
    </xf>
    <xf numFmtId="3" fontId="11" fillId="0" borderId="0" xfId="10" applyNumberFormat="1" applyFont="1" applyBorder="1" applyAlignment="1" applyProtection="1">
      <alignment horizontal="right"/>
    </xf>
    <xf numFmtId="0" fontId="11" fillId="0" borderId="0" xfId="10" applyFont="1" applyBorder="1" applyAlignment="1" applyProtection="1">
      <alignment horizontal="right"/>
    </xf>
    <xf numFmtId="3" fontId="11" fillId="0" borderId="11" xfId="10" applyNumberFormat="1" applyFont="1" applyBorder="1" applyAlignment="1" applyProtection="1">
      <alignment horizontal="right"/>
    </xf>
    <xf numFmtId="3" fontId="11" fillId="0" borderId="0" xfId="10" applyNumberFormat="1" applyFont="1" applyBorder="1" applyProtection="1"/>
    <xf numFmtId="0" fontId="11" fillId="0" borderId="0" xfId="10" applyFont="1" applyBorder="1" applyProtection="1"/>
    <xf numFmtId="3" fontId="11" fillId="0" borderId="11" xfId="10" applyNumberFormat="1" applyFont="1" applyBorder="1" applyProtection="1"/>
    <xf numFmtId="0" fontId="8" fillId="0" borderId="0" xfId="10" applyFont="1"/>
    <xf numFmtId="38" fontId="11" fillId="0" borderId="0" xfId="10" applyNumberFormat="1" applyFont="1" applyBorder="1" applyProtection="1"/>
    <xf numFmtId="38" fontId="11" fillId="0" borderId="11" xfId="10" applyNumberFormat="1" applyFont="1" applyBorder="1" applyProtection="1"/>
    <xf numFmtId="0" fontId="11" fillId="0" borderId="1" xfId="10" applyFont="1" applyBorder="1" applyAlignment="1" applyProtection="1">
      <alignment horizontal="center"/>
    </xf>
    <xf numFmtId="38" fontId="11" fillId="0" borderId="0" xfId="10" applyNumberFormat="1" applyFont="1" applyBorder="1" applyAlignment="1" applyProtection="1">
      <alignment horizontal="center"/>
    </xf>
    <xf numFmtId="38" fontId="15" fillId="0" borderId="11" xfId="10" applyNumberFormat="1" applyFont="1" applyBorder="1" applyAlignment="1" applyProtection="1">
      <alignment horizontal="center"/>
    </xf>
    <xf numFmtId="38" fontId="8" fillId="0" borderId="0" xfId="10" applyNumberFormat="1" applyFont="1"/>
    <xf numFmtId="0" fontId="11" fillId="0" borderId="1" xfId="10" applyFont="1" applyFill="1" applyBorder="1" applyAlignment="1" applyProtection="1">
      <alignment horizontal="center"/>
    </xf>
    <xf numFmtId="38" fontId="11" fillId="0" borderId="0" xfId="10" applyNumberFormat="1" applyFont="1" applyFill="1" applyBorder="1" applyAlignment="1" applyProtection="1">
      <alignment horizontal="center"/>
    </xf>
    <xf numFmtId="38" fontId="15" fillId="0" borderId="11" xfId="10" applyNumberFormat="1" applyFont="1" applyFill="1" applyBorder="1" applyAlignment="1" applyProtection="1">
      <alignment horizontal="center"/>
    </xf>
    <xf numFmtId="0" fontId="8" fillId="0" borderId="0" xfId="10" applyFont="1" applyFill="1"/>
    <xf numFmtId="0" fontId="8" fillId="0" borderId="0" xfId="10" applyFont="1" applyFill="1" applyBorder="1"/>
    <xf numFmtId="0" fontId="30" fillId="0" borderId="0" xfId="0" applyFont="1" applyFill="1"/>
    <xf numFmtId="38" fontId="11" fillId="0" borderId="11" xfId="10" applyNumberFormat="1" applyFont="1" applyFill="1" applyBorder="1" applyAlignment="1" applyProtection="1">
      <alignment horizontal="center"/>
    </xf>
    <xf numFmtId="38" fontId="8" fillId="0" borderId="0" xfId="10" applyNumberFormat="1" applyFont="1" applyFill="1"/>
    <xf numFmtId="0" fontId="15" fillId="0" borderId="1" xfId="10" applyFont="1" applyFill="1" applyBorder="1" applyAlignment="1" applyProtection="1">
      <alignment horizontal="center"/>
    </xf>
    <xf numFmtId="38" fontId="15" fillId="0" borderId="0" xfId="10" applyNumberFormat="1" applyFont="1" applyFill="1" applyBorder="1" applyAlignment="1" applyProtection="1">
      <alignment horizontal="center"/>
      <protection locked="0"/>
    </xf>
    <xf numFmtId="38" fontId="8" fillId="0" borderId="0" xfId="10" applyNumberFormat="1" applyFont="1" applyBorder="1"/>
    <xf numFmtId="38" fontId="8" fillId="0" borderId="0" xfId="10" applyNumberFormat="1" applyFont="1" applyFill="1" applyBorder="1"/>
    <xf numFmtId="0" fontId="8" fillId="0" borderId="0" xfId="11" applyFont="1" applyFill="1" applyAlignment="1"/>
    <xf numFmtId="38" fontId="17" fillId="0" borderId="0" xfId="10" applyNumberFormat="1" applyFont="1" applyFill="1" applyBorder="1"/>
    <xf numFmtId="38" fontId="17" fillId="0" borderId="0" xfId="10" applyNumberFormat="1" applyFont="1" applyFill="1"/>
    <xf numFmtId="0" fontId="17" fillId="0" borderId="0" xfId="10" applyFont="1" applyFill="1"/>
    <xf numFmtId="0" fontId="17" fillId="0" borderId="0" xfId="10" applyFont="1" applyFill="1" applyBorder="1"/>
    <xf numFmtId="0" fontId="17" fillId="5" borderId="0" xfId="10" applyFont="1" applyFill="1" applyBorder="1"/>
    <xf numFmtId="38" fontId="35" fillId="0" borderId="0" xfId="10" applyNumberFormat="1" applyFont="1" applyBorder="1"/>
    <xf numFmtId="38" fontId="35" fillId="0" borderId="0" xfId="10" applyNumberFormat="1" applyFont="1"/>
    <xf numFmtId="0" fontId="35" fillId="0" borderId="0" xfId="10" applyFont="1"/>
    <xf numFmtId="0" fontId="35" fillId="0" borderId="0" xfId="10" applyFont="1" applyBorder="1"/>
    <xf numFmtId="0" fontId="9" fillId="0" borderId="31" xfId="10" applyFont="1" applyFill="1" applyBorder="1" applyAlignment="1" applyProtection="1">
      <alignment horizontal="center"/>
    </xf>
    <xf numFmtId="38" fontId="9" fillId="0" borderId="29" xfId="10" applyNumberFormat="1" applyFont="1" applyFill="1" applyBorder="1" applyAlignment="1" applyProtection="1">
      <alignment horizontal="center"/>
      <protection locked="0"/>
    </xf>
    <xf numFmtId="38" fontId="9" fillId="0" borderId="32" xfId="10" applyNumberFormat="1" applyFont="1" applyFill="1" applyBorder="1" applyAlignment="1" applyProtection="1">
      <alignment horizontal="center"/>
    </xf>
    <xf numFmtId="0" fontId="9" fillId="0" borderId="1" xfId="10" applyFont="1" applyFill="1" applyBorder="1" applyAlignment="1" applyProtection="1">
      <alignment horizontal="center"/>
    </xf>
    <xf numFmtId="38" fontId="9" fillId="0" borderId="0" xfId="10" applyNumberFormat="1" applyFont="1" applyFill="1" applyBorder="1" applyAlignment="1" applyProtection="1">
      <alignment horizontal="center"/>
      <protection locked="0"/>
    </xf>
    <xf numFmtId="38" fontId="9" fillId="0" borderId="11" xfId="10" applyNumberFormat="1" applyFont="1" applyFill="1" applyBorder="1" applyAlignment="1" applyProtection="1">
      <alignment horizontal="center"/>
    </xf>
    <xf numFmtId="0" fontId="42" fillId="0" borderId="0" xfId="10" applyFont="1" applyBorder="1" applyAlignment="1" applyProtection="1">
      <alignment horizontal="left"/>
    </xf>
    <xf numFmtId="38" fontId="8" fillId="0" borderId="0" xfId="10" applyNumberFormat="1" applyFont="1" applyBorder="1" applyProtection="1"/>
    <xf numFmtId="0" fontId="42" fillId="0" borderId="0" xfId="10" applyFont="1" applyBorder="1" applyAlignment="1" applyProtection="1">
      <alignment horizontal="left"/>
      <protection locked="0"/>
    </xf>
    <xf numFmtId="0" fontId="8" fillId="0" borderId="0" xfId="10" applyFont="1" applyAlignment="1">
      <alignment horizontal="left"/>
    </xf>
    <xf numFmtId="38" fontId="9" fillId="0" borderId="0" xfId="12" applyNumberFormat="1" applyFont="1" applyFill="1" applyBorder="1" applyAlignment="1" applyProtection="1">
      <alignment horizontal="center"/>
      <protection locked="0"/>
    </xf>
    <xf numFmtId="38" fontId="11" fillId="0" borderId="0" xfId="12" applyNumberFormat="1" applyFont="1" applyFill="1" applyBorder="1" applyProtection="1"/>
    <xf numFmtId="38" fontId="15" fillId="0" borderId="0" xfId="12" applyNumberFormat="1" applyFont="1" applyFill="1" applyBorder="1" applyAlignment="1" applyProtection="1">
      <alignment horizontal="center"/>
      <protection locked="0"/>
    </xf>
    <xf numFmtId="38" fontId="15" fillId="0" borderId="35" xfId="12" applyNumberFormat="1" applyFont="1" applyFill="1" applyBorder="1" applyAlignment="1" applyProtection="1">
      <alignment horizontal="right"/>
      <protection locked="0"/>
    </xf>
    <xf numFmtId="3" fontId="15" fillId="0" borderId="35" xfId="12" applyNumberFormat="1" applyFont="1" applyFill="1" applyBorder="1" applyAlignment="1">
      <alignment horizontal="center"/>
    </xf>
    <xf numFmtId="38" fontId="15" fillId="0" borderId="0" xfId="12" applyNumberFormat="1" applyFont="1" applyFill="1" applyBorder="1" applyAlignment="1" applyProtection="1">
      <alignment horizontal="center"/>
    </xf>
    <xf numFmtId="38" fontId="15" fillId="0" borderId="0" xfId="12" applyNumberFormat="1" applyFont="1" applyFill="1" applyBorder="1" applyAlignment="1" applyProtection="1">
      <alignment horizontal="right"/>
      <protection locked="0"/>
    </xf>
    <xf numFmtId="3" fontId="15" fillId="0" borderId="0" xfId="12" applyNumberFormat="1" applyFont="1" applyFill="1" applyBorder="1" applyAlignment="1">
      <alignment horizontal="center"/>
    </xf>
    <xf numFmtId="3" fontId="15" fillId="0" borderId="0" xfId="12" applyNumberFormat="1" applyFont="1" applyFill="1" applyBorder="1" applyAlignment="1" applyProtection="1">
      <alignment horizontal="center"/>
    </xf>
    <xf numFmtId="38" fontId="15" fillId="0" borderId="0" xfId="12" applyNumberFormat="1" applyFont="1" applyFill="1" applyBorder="1" applyProtection="1"/>
    <xf numFmtId="0" fontId="15" fillId="0" borderId="0" xfId="12" applyFont="1" applyFill="1" applyBorder="1" applyProtection="1"/>
    <xf numFmtId="3" fontId="15" fillId="0" borderId="0" xfId="12" applyNumberFormat="1" applyFont="1" applyFill="1" applyBorder="1" applyAlignment="1" applyProtection="1">
      <alignment horizontal="right"/>
    </xf>
    <xf numFmtId="3" fontId="15" fillId="0" borderId="29" xfId="12" applyNumberFormat="1" applyFont="1" applyFill="1" applyBorder="1" applyAlignment="1" applyProtection="1">
      <alignment horizontal="center"/>
    </xf>
    <xf numFmtId="38" fontId="15" fillId="0" borderId="29" xfId="12" applyNumberFormat="1" applyFont="1" applyFill="1" applyBorder="1" applyAlignment="1" applyProtection="1">
      <alignment horizontal="center"/>
      <protection locked="0"/>
    </xf>
    <xf numFmtId="3" fontId="15" fillId="0" borderId="29" xfId="12" applyNumberFormat="1" applyFont="1" applyFill="1" applyBorder="1" applyAlignment="1">
      <alignment horizontal="center"/>
    </xf>
    <xf numFmtId="0" fontId="15" fillId="0" borderId="29" xfId="12" applyFont="1" applyFill="1" applyBorder="1" applyProtection="1"/>
    <xf numFmtId="3" fontId="15" fillId="0" borderId="29" xfId="12" quotePrefix="1" applyNumberFormat="1" applyFont="1" applyFill="1" applyBorder="1" applyAlignment="1">
      <alignment horizontal="center"/>
    </xf>
    <xf numFmtId="0" fontId="15" fillId="0" borderId="0" xfId="12" applyFont="1" applyFill="1" applyBorder="1" applyAlignment="1">
      <alignment horizontal="center"/>
    </xf>
    <xf numFmtId="0" fontId="14" fillId="0" borderId="0" xfId="12" applyFont="1" applyFill="1" applyBorder="1" applyProtection="1"/>
    <xf numFmtId="3" fontId="15" fillId="0" borderId="0" xfId="12" applyNumberFormat="1" applyFont="1" applyFill="1" applyBorder="1" applyProtection="1"/>
    <xf numFmtId="0" fontId="15" fillId="0" borderId="0" xfId="12" applyFont="1" applyFill="1"/>
    <xf numFmtId="0" fontId="9" fillId="7" borderId="0" xfId="12" applyFont="1" applyFill="1"/>
    <xf numFmtId="0" fontId="9" fillId="0" borderId="0" xfId="12" applyFont="1" applyFill="1"/>
    <xf numFmtId="0" fontId="15" fillId="0" borderId="0" xfId="12" applyFont="1" applyFill="1" applyProtection="1"/>
    <xf numFmtId="3" fontId="15" fillId="0" borderId="0" xfId="12" applyNumberFormat="1" applyFont="1" applyFill="1" applyProtection="1"/>
    <xf numFmtId="3" fontId="15" fillId="0" borderId="0" xfId="12" applyNumberFormat="1" applyFont="1" applyFill="1"/>
    <xf numFmtId="0" fontId="9" fillId="0" borderId="6" xfId="12" applyFont="1" applyFill="1" applyBorder="1" applyProtection="1"/>
    <xf numFmtId="0" fontId="9" fillId="0" borderId="35" xfId="12" applyFont="1" applyFill="1" applyBorder="1" applyAlignment="1" applyProtection="1">
      <alignment horizontal="center"/>
    </xf>
    <xf numFmtId="0" fontId="9" fillId="0" borderId="0" xfId="12" applyFont="1" applyFill="1" applyBorder="1" applyAlignment="1" applyProtection="1">
      <alignment horizontal="center"/>
    </xf>
    <xf numFmtId="0" fontId="9" fillId="0" borderId="0" xfId="12" applyFont="1" applyFill="1" applyBorder="1" applyProtection="1"/>
    <xf numFmtId="0" fontId="15" fillId="0" borderId="0" xfId="12" applyFont="1"/>
    <xf numFmtId="0" fontId="9" fillId="0" borderId="0" xfId="12" applyFont="1"/>
    <xf numFmtId="0" fontId="15" fillId="0" borderId="0" xfId="12" applyFont="1" applyFill="1" applyBorder="1"/>
    <xf numFmtId="0" fontId="15" fillId="0" borderId="29" xfId="12" applyFont="1" applyFill="1" applyBorder="1" applyAlignment="1">
      <alignment horizontal="center"/>
    </xf>
    <xf numFmtId="3" fontId="11" fillId="0" borderId="0" xfId="11" applyNumberFormat="1" applyFont="1" applyFill="1" applyBorder="1" applyAlignment="1"/>
    <xf numFmtId="3" fontId="11" fillId="0" borderId="0" xfId="12" applyNumberFormat="1" applyFont="1" applyFill="1" applyBorder="1"/>
    <xf numFmtId="0" fontId="15" fillId="0" borderId="29" xfId="12" applyFont="1" applyBorder="1"/>
    <xf numFmtId="0" fontId="15" fillId="0" borderId="0" xfId="12" applyFont="1" applyBorder="1"/>
    <xf numFmtId="0" fontId="5" fillId="0" borderId="0" xfId="13" applyFont="1" applyProtection="1"/>
    <xf numFmtId="0" fontId="5" fillId="0" borderId="0" xfId="13" applyFont="1" applyBorder="1" applyProtection="1"/>
    <xf numFmtId="0" fontId="5" fillId="0" borderId="6" xfId="13" applyFont="1" applyBorder="1" applyProtection="1"/>
    <xf numFmtId="0" fontId="9" fillId="0" borderId="6" xfId="13" applyFont="1" applyBorder="1" applyAlignment="1" applyProtection="1">
      <alignment horizontal="center"/>
    </xf>
    <xf numFmtId="38" fontId="9" fillId="0" borderId="6" xfId="13" applyNumberFormat="1" applyFont="1" applyFill="1" applyBorder="1" applyProtection="1"/>
    <xf numFmtId="0" fontId="17" fillId="0" borderId="0" xfId="13" applyFont="1" applyBorder="1" applyProtection="1"/>
    <xf numFmtId="38" fontId="9" fillId="0" borderId="35" xfId="13" applyNumberFormat="1" applyFont="1" applyFill="1" applyBorder="1" applyAlignment="1" applyProtection="1">
      <alignment horizontal="center" vertical="center"/>
    </xf>
    <xf numFmtId="38" fontId="15" fillId="0" borderId="0" xfId="13" applyNumberFormat="1" applyFont="1" applyFill="1" applyBorder="1" applyProtection="1"/>
    <xf numFmtId="38" fontId="9" fillId="0" borderId="0" xfId="13" applyNumberFormat="1" applyFont="1" applyFill="1" applyBorder="1" applyProtection="1"/>
    <xf numFmtId="0" fontId="8" fillId="0" borderId="0" xfId="13" applyFont="1" applyProtection="1"/>
    <xf numFmtId="0" fontId="8" fillId="0" borderId="0" xfId="13" applyFont="1" applyBorder="1" applyProtection="1"/>
    <xf numFmtId="0" fontId="11" fillId="0" borderId="0" xfId="13" applyFont="1" applyFill="1" applyProtection="1"/>
    <xf numFmtId="0" fontId="8" fillId="0" borderId="0" xfId="13" applyFont="1" applyFill="1" applyBorder="1" applyProtection="1"/>
    <xf numFmtId="0" fontId="8" fillId="0" borderId="0" xfId="13" applyFont="1" applyFill="1" applyProtection="1"/>
    <xf numFmtId="38" fontId="11" fillId="0" borderId="0" xfId="13" applyNumberFormat="1" applyFont="1" applyFill="1" applyBorder="1" applyProtection="1"/>
    <xf numFmtId="0" fontId="11" fillId="0" borderId="0" xfId="13" applyFont="1" applyFill="1" applyBorder="1" applyProtection="1"/>
    <xf numFmtId="3" fontId="8" fillId="0" borderId="0" xfId="13" applyNumberFormat="1" applyFont="1" applyProtection="1"/>
    <xf numFmtId="0" fontId="5" fillId="0" borderId="0" xfId="5" applyFont="1"/>
    <xf numFmtId="1" fontId="9" fillId="0" borderId="29" xfId="5" applyNumberFormat="1" applyFont="1" applyFill="1" applyBorder="1" applyAlignment="1">
      <alignment horizontal="center"/>
    </xf>
    <xf numFmtId="0" fontId="9" fillId="0" borderId="29" xfId="5" applyFont="1" applyBorder="1" applyAlignment="1">
      <alignment horizontal="center"/>
    </xf>
    <xf numFmtId="0" fontId="17" fillId="0" borderId="0" xfId="5" applyFont="1" applyBorder="1"/>
    <xf numFmtId="0" fontId="17" fillId="0" borderId="6" xfId="5" applyFont="1" applyBorder="1"/>
    <xf numFmtId="0" fontId="15" fillId="0" borderId="1" xfId="5" applyFont="1" applyFill="1" applyBorder="1" applyProtection="1">
      <protection locked="0"/>
    </xf>
    <xf numFmtId="3" fontId="11" fillId="0" borderId="0" xfId="5" applyNumberFormat="1" applyFont="1" applyFill="1" applyBorder="1" applyAlignment="1">
      <alignment horizontal="center"/>
    </xf>
    <xf numFmtId="3" fontId="11" fillId="0" borderId="35" xfId="5" applyNumberFormat="1" applyFont="1" applyFill="1" applyBorder="1" applyAlignment="1">
      <alignment horizontal="center"/>
    </xf>
    <xf numFmtId="0" fontId="8" fillId="0" borderId="0" xfId="5" applyFont="1" applyFill="1" applyBorder="1"/>
    <xf numFmtId="0" fontId="11" fillId="0" borderId="0" xfId="5" applyFont="1" applyBorder="1" applyAlignment="1">
      <alignment horizontal="center"/>
    </xf>
    <xf numFmtId="0" fontId="8" fillId="0" borderId="35" xfId="5" applyFont="1" applyBorder="1"/>
    <xf numFmtId="0" fontId="8" fillId="0" borderId="0" xfId="5" applyFont="1" applyBorder="1"/>
    <xf numFmtId="3" fontId="9" fillId="0" borderId="0" xfId="5" applyNumberFormat="1" applyFont="1" applyFill="1" applyBorder="1" applyAlignment="1">
      <alignment horizontal="center"/>
    </xf>
    <xf numFmtId="0" fontId="5" fillId="0" borderId="0" xfId="5" applyFont="1" applyBorder="1"/>
    <xf numFmtId="3" fontId="15" fillId="0" borderId="0" xfId="5" applyNumberFormat="1" applyFont="1" applyFill="1" applyBorder="1" applyAlignment="1">
      <alignment horizontal="center"/>
    </xf>
    <xf numFmtId="3" fontId="15" fillId="0" borderId="0" xfId="5" quotePrefix="1" applyNumberFormat="1" applyFont="1" applyFill="1" applyBorder="1" applyAlignment="1" applyProtection="1">
      <alignment horizontal="center"/>
      <protection locked="0"/>
    </xf>
    <xf numFmtId="3" fontId="11" fillId="0" borderId="0" xfId="5" quotePrefix="1" applyNumberFormat="1" applyFont="1" applyBorder="1" applyAlignment="1">
      <alignment horizontal="center"/>
    </xf>
    <xf numFmtId="3" fontId="11" fillId="0" borderId="0" xfId="5" applyNumberFormat="1" applyFont="1" applyBorder="1" applyAlignment="1">
      <alignment horizontal="center"/>
    </xf>
    <xf numFmtId="0" fontId="8" fillId="0" borderId="0" xfId="5" applyFont="1"/>
    <xf numFmtId="0" fontId="15" fillId="0" borderId="0" xfId="14" applyFont="1" applyFill="1" applyBorder="1" applyProtection="1"/>
    <xf numFmtId="3" fontId="45" fillId="0" borderId="0" xfId="5" quotePrefix="1" applyNumberFormat="1" applyFont="1" applyFill="1" applyBorder="1" applyAlignment="1" applyProtection="1">
      <alignment horizontal="center"/>
      <protection locked="0"/>
    </xf>
    <xf numFmtId="0" fontId="8" fillId="0" borderId="0" xfId="5" applyFont="1" applyFill="1"/>
    <xf numFmtId="3" fontId="15" fillId="0" borderId="0" xfId="5" applyNumberFormat="1" applyFont="1" applyFill="1" applyBorder="1" applyAlignment="1" applyProtection="1">
      <alignment horizontal="center"/>
      <protection locked="0"/>
    </xf>
    <xf numFmtId="0" fontId="11" fillId="0" borderId="0" xfId="5" applyFont="1" applyFill="1" applyBorder="1" applyAlignment="1">
      <alignment horizontal="center"/>
    </xf>
    <xf numFmtId="3" fontId="15" fillId="0" borderId="0" xfId="5" quotePrefix="1" applyNumberFormat="1" applyFont="1" applyFill="1" applyBorder="1" applyAlignment="1">
      <alignment horizontal="center"/>
    </xf>
    <xf numFmtId="3" fontId="11" fillId="0" borderId="0" xfId="5" quotePrefix="1" applyNumberFormat="1" applyFont="1" applyFill="1" applyBorder="1" applyAlignment="1" applyProtection="1">
      <alignment horizontal="center"/>
    </xf>
    <xf numFmtId="3" fontId="15" fillId="0" borderId="3" xfId="5" quotePrefix="1" applyNumberFormat="1" applyFont="1" applyFill="1" applyBorder="1" applyAlignment="1" applyProtection="1">
      <alignment horizontal="center"/>
      <protection locked="0"/>
    </xf>
    <xf numFmtId="3" fontId="11" fillId="0" borderId="0" xfId="5" applyNumberFormat="1" applyFont="1" applyFill="1" applyAlignment="1">
      <alignment horizontal="center"/>
    </xf>
    <xf numFmtId="0" fontId="11" fillId="0" borderId="0" xfId="5" applyFont="1" applyAlignment="1">
      <alignment horizontal="center"/>
    </xf>
    <xf numFmtId="0" fontId="30" fillId="0" borderId="0" xfId="5" applyFont="1" applyFill="1"/>
    <xf numFmtId="0" fontId="16" fillId="0" borderId="0" xfId="15" applyFont="1"/>
    <xf numFmtId="0" fontId="16" fillId="0" borderId="0" xfId="15" applyBorder="1"/>
    <xf numFmtId="0" fontId="16" fillId="0" borderId="0" xfId="15"/>
    <xf numFmtId="0" fontId="16" fillId="0" borderId="29" xfId="15" applyFill="1" applyBorder="1"/>
    <xf numFmtId="0" fontId="16" fillId="0" borderId="29" xfId="15" applyBorder="1"/>
    <xf numFmtId="3" fontId="15" fillId="0" borderId="0" xfId="15" applyNumberFormat="1" applyFont="1" applyBorder="1" applyAlignment="1">
      <alignment horizontal="center"/>
    </xf>
    <xf numFmtId="0" fontId="16" fillId="0" borderId="0" xfId="15" applyBorder="1" applyAlignment="1">
      <alignment horizontal="center" vertical="center"/>
    </xf>
    <xf numFmtId="0" fontId="15" fillId="0" borderId="0" xfId="15" applyFont="1" applyBorder="1" applyAlignment="1">
      <alignment horizontal="center"/>
    </xf>
    <xf numFmtId="1" fontId="9" fillId="0" borderId="6" xfId="5" applyNumberFormat="1" applyFont="1" applyFill="1" applyBorder="1" applyAlignment="1">
      <alignment horizontal="center"/>
    </xf>
    <xf numFmtId="49" fontId="9" fillId="0" borderId="6" xfId="5" applyNumberFormat="1" applyFont="1" applyFill="1" applyBorder="1" applyAlignment="1">
      <alignment horizontal="center"/>
    </xf>
    <xf numFmtId="49" fontId="9" fillId="0" borderId="6" xfId="5" applyNumberFormat="1" applyFont="1" applyFill="1" applyBorder="1" applyAlignment="1">
      <alignment horizontal="center" vertical="center"/>
    </xf>
    <xf numFmtId="3" fontId="9" fillId="0" borderId="6" xfId="5" applyNumberFormat="1" applyFont="1" applyFill="1" applyBorder="1" applyAlignment="1">
      <alignment horizontal="center" vertical="center"/>
    </xf>
    <xf numFmtId="0" fontId="9" fillId="0" borderId="6" xfId="5" applyNumberFormat="1" applyFont="1" applyFill="1" applyBorder="1" applyAlignment="1">
      <alignment horizontal="center" vertical="center"/>
    </xf>
    <xf numFmtId="0" fontId="16" fillId="0" borderId="0" xfId="15" applyFont="1" applyBorder="1"/>
    <xf numFmtId="0" fontId="16" fillId="0" borderId="6" xfId="15" applyFont="1" applyBorder="1"/>
    <xf numFmtId="3" fontId="9" fillId="0" borderId="35" xfId="16" applyNumberFormat="1" applyFont="1" applyFill="1" applyBorder="1" applyAlignment="1" applyProtection="1">
      <alignment horizontal="center"/>
    </xf>
    <xf numFmtId="3" fontId="9" fillId="0" borderId="35" xfId="16" applyNumberFormat="1" applyFont="1" applyFill="1" applyBorder="1" applyAlignment="1" applyProtection="1">
      <alignment horizontal="center" vertical="center"/>
    </xf>
    <xf numFmtId="0" fontId="47" fillId="0" borderId="0" xfId="15" applyFont="1" applyBorder="1"/>
    <xf numFmtId="3" fontId="9" fillId="0" borderId="0" xfId="16" applyNumberFormat="1" applyFont="1" applyFill="1" applyBorder="1" applyAlignment="1" applyProtection="1">
      <alignment horizontal="center"/>
    </xf>
    <xf numFmtId="3" fontId="15" fillId="0" borderId="0" xfId="16" applyNumberFormat="1" applyFont="1" applyFill="1" applyBorder="1" applyAlignment="1" applyProtection="1">
      <alignment horizontal="center"/>
    </xf>
    <xf numFmtId="3" fontId="15" fillId="0" borderId="0" xfId="15" applyNumberFormat="1" applyFont="1" applyFill="1" applyBorder="1" applyAlignment="1">
      <alignment horizontal="center"/>
    </xf>
    <xf numFmtId="0" fontId="47" fillId="0" borderId="0" xfId="15" applyFont="1" applyBorder="1" applyAlignment="1">
      <alignment horizontal="center" vertical="center"/>
    </xf>
    <xf numFmtId="3" fontId="9" fillId="0" borderId="0" xfId="15" applyNumberFormat="1" applyFont="1" applyBorder="1" applyAlignment="1">
      <alignment horizontal="center"/>
    </xf>
    <xf numFmtId="0" fontId="16" fillId="0" borderId="0" xfId="15" applyFill="1" applyBorder="1"/>
    <xf numFmtId="3" fontId="15" fillId="0" borderId="0" xfId="16" quotePrefix="1" applyNumberFormat="1" applyFont="1" applyFill="1" applyBorder="1" applyAlignment="1" applyProtection="1">
      <alignment horizontal="center"/>
    </xf>
    <xf numFmtId="3" fontId="15" fillId="0" borderId="0" xfId="15" applyNumberFormat="1" applyFont="1" applyBorder="1" applyAlignment="1">
      <alignment horizontal="center" vertical="center"/>
    </xf>
    <xf numFmtId="3" fontId="15" fillId="0" borderId="0" xfId="15" applyNumberFormat="1" applyFont="1" applyFill="1" applyBorder="1" applyAlignment="1">
      <alignment horizontal="center" vertical="center"/>
    </xf>
    <xf numFmtId="0" fontId="16" fillId="0" borderId="0" xfId="15" applyFill="1"/>
    <xf numFmtId="0" fontId="15" fillId="0" borderId="1" xfId="14" applyFont="1" applyFill="1" applyBorder="1" applyProtection="1"/>
    <xf numFmtId="0" fontId="15" fillId="0" borderId="0" xfId="15" applyFont="1" applyFill="1" applyBorder="1" applyAlignment="1">
      <alignment horizontal="center"/>
    </xf>
    <xf numFmtId="3" fontId="15" fillId="0" borderId="0" xfId="5" quotePrefix="1" applyNumberFormat="1" applyFont="1" applyFill="1" applyBorder="1" applyAlignment="1" applyProtection="1">
      <alignment horizontal="left" vertical="center"/>
      <protection locked="0"/>
    </xf>
    <xf numFmtId="3" fontId="15" fillId="0" borderId="0" xfId="16" quotePrefix="1" applyNumberFormat="1" applyFont="1" applyFill="1" applyBorder="1" applyAlignment="1" applyProtection="1">
      <alignment horizontal="left" vertical="center"/>
    </xf>
    <xf numFmtId="3" fontId="15" fillId="0" borderId="0" xfId="5" quotePrefix="1" applyNumberFormat="1" applyFont="1" applyFill="1" applyBorder="1" applyAlignment="1" applyProtection="1">
      <alignment horizontal="center" vertical="center"/>
      <protection locked="0"/>
    </xf>
    <xf numFmtId="0" fontId="16" fillId="0" borderId="0" xfId="15" applyAlignment="1">
      <alignment horizontal="left" vertical="center"/>
    </xf>
    <xf numFmtId="3" fontId="15" fillId="3" borderId="0" xfId="15" applyNumberFormat="1" applyFont="1" applyFill="1" applyBorder="1" applyAlignment="1">
      <alignment horizontal="center"/>
    </xf>
    <xf numFmtId="3" fontId="15" fillId="0" borderId="3" xfId="16" quotePrefix="1" applyNumberFormat="1" applyFont="1" applyFill="1" applyBorder="1" applyAlignment="1" applyProtection="1">
      <alignment horizontal="center"/>
    </xf>
    <xf numFmtId="3" fontId="15" fillId="0" borderId="3" xfId="15" applyNumberFormat="1" applyFont="1" applyBorder="1" applyAlignment="1">
      <alignment horizontal="center"/>
    </xf>
    <xf numFmtId="0" fontId="11" fillId="0" borderId="0" xfId="15" applyFont="1" applyFill="1" applyBorder="1" applyAlignment="1" applyProtection="1">
      <alignment wrapText="1"/>
    </xf>
    <xf numFmtId="0" fontId="15" fillId="0" borderId="0" xfId="15" applyFont="1" applyBorder="1" applyAlignment="1">
      <alignment horizontal="left" vertical="center"/>
    </xf>
    <xf numFmtId="0" fontId="15" fillId="0" borderId="0" xfId="15" applyFont="1" applyAlignment="1">
      <alignment horizontal="left" vertical="center"/>
    </xf>
    <xf numFmtId="0" fontId="11" fillId="0" borderId="0" xfId="10" applyFont="1" applyBorder="1" applyAlignment="1">
      <alignment horizontal="left" vertical="center"/>
    </xf>
    <xf numFmtId="0" fontId="15" fillId="0" borderId="0" xfId="15" applyFont="1" applyFill="1" applyAlignment="1">
      <alignment horizontal="center"/>
    </xf>
    <xf numFmtId="3" fontId="15" fillId="0" borderId="0" xfId="15" applyNumberFormat="1" applyFont="1" applyAlignment="1">
      <alignment horizontal="center"/>
    </xf>
    <xf numFmtId="0" fontId="16" fillId="0" borderId="0" xfId="15" applyAlignment="1">
      <alignment horizontal="center" vertical="center"/>
    </xf>
    <xf numFmtId="0" fontId="15" fillId="0" borderId="0" xfId="15" applyFont="1" applyAlignment="1">
      <alignment horizontal="center"/>
    </xf>
    <xf numFmtId="0" fontId="0" fillId="0" borderId="0" xfId="0"/>
    <xf numFmtId="0" fontId="30" fillId="0" borderId="0" xfId="17"/>
    <xf numFmtId="0" fontId="9" fillId="0" borderId="38" xfId="18" applyFont="1" applyFill="1" applyBorder="1" applyProtection="1"/>
    <xf numFmtId="0" fontId="9" fillId="3" borderId="6" xfId="18" applyFont="1" applyFill="1" applyBorder="1" applyProtection="1"/>
    <xf numFmtId="0" fontId="9" fillId="5" borderId="6" xfId="18" applyFont="1" applyFill="1" applyBorder="1" applyProtection="1"/>
    <xf numFmtId="0" fontId="9" fillId="0" borderId="6" xfId="18" applyFont="1" applyFill="1" applyBorder="1" applyProtection="1"/>
    <xf numFmtId="0" fontId="9" fillId="0" borderId="10" xfId="18" applyFont="1" applyFill="1" applyBorder="1" applyProtection="1"/>
    <xf numFmtId="0" fontId="9" fillId="3" borderId="35" xfId="18" applyFont="1" applyFill="1" applyBorder="1" applyProtection="1"/>
    <xf numFmtId="0" fontId="9" fillId="3" borderId="0" xfId="18" applyFont="1" applyFill="1" applyBorder="1" applyProtection="1"/>
    <xf numFmtId="0" fontId="9" fillId="5" borderId="35" xfId="18" applyFont="1" applyFill="1" applyBorder="1" applyProtection="1"/>
    <xf numFmtId="0" fontId="9" fillId="0" borderId="35" xfId="18" applyFont="1" applyFill="1" applyBorder="1" applyProtection="1"/>
    <xf numFmtId="0" fontId="9" fillId="0" borderId="0" xfId="18" applyFont="1" applyFill="1" applyBorder="1" applyProtection="1"/>
    <xf numFmtId="0" fontId="30" fillId="0" borderId="35" xfId="17" applyBorder="1"/>
    <xf numFmtId="0" fontId="30" fillId="0" borderId="0" xfId="17" applyBorder="1"/>
    <xf numFmtId="0" fontId="15" fillId="3" borderId="0" xfId="18" applyFont="1" applyFill="1" applyBorder="1"/>
    <xf numFmtId="38" fontId="15" fillId="3" borderId="0" xfId="18" quotePrefix="1" applyNumberFormat="1" applyFont="1" applyFill="1" applyBorder="1" applyAlignment="1" applyProtection="1">
      <alignment horizontal="right"/>
      <protection locked="0"/>
    </xf>
    <xf numFmtId="0" fontId="15" fillId="5" borderId="0" xfId="18" applyFont="1" applyFill="1" applyBorder="1" applyAlignment="1">
      <alignment horizontal="right"/>
    </xf>
    <xf numFmtId="0" fontId="11" fillId="0" borderId="10" xfId="18" applyFont="1" applyFill="1" applyBorder="1" applyProtection="1"/>
    <xf numFmtId="0" fontId="15" fillId="0" borderId="0" xfId="18" applyFont="1" applyFill="1" applyBorder="1"/>
    <xf numFmtId="0" fontId="15" fillId="0" borderId="0" xfId="18" applyFont="1" applyFill="1" applyBorder="1" applyAlignment="1">
      <alignment horizontal="center"/>
    </xf>
    <xf numFmtId="10" fontId="9" fillId="0" borderId="0" xfId="18" quotePrefix="1" applyNumberFormat="1" applyFont="1" applyFill="1" applyBorder="1" applyAlignment="1" applyProtection="1">
      <alignment horizontal="right"/>
      <protection locked="0"/>
    </xf>
    <xf numFmtId="10" fontId="9" fillId="0" borderId="0" xfId="17" applyNumberFormat="1" applyFont="1" applyBorder="1"/>
    <xf numFmtId="10" fontId="9" fillId="0" borderId="0" xfId="17" applyNumberFormat="1" applyFont="1" applyFill="1" applyBorder="1"/>
    <xf numFmtId="10" fontId="15" fillId="0" borderId="0" xfId="18" quotePrefix="1" applyNumberFormat="1" applyFont="1" applyFill="1" applyBorder="1" applyAlignment="1" applyProtection="1">
      <alignment horizontal="right"/>
      <protection locked="0"/>
    </xf>
    <xf numFmtId="10" fontId="15" fillId="0" borderId="0" xfId="17" applyNumberFormat="1" applyFont="1" applyBorder="1"/>
    <xf numFmtId="10" fontId="15" fillId="0" borderId="0" xfId="17" applyNumberFormat="1" applyFont="1" applyFill="1" applyBorder="1"/>
    <xf numFmtId="0" fontId="15" fillId="0" borderId="0" xfId="17" applyFont="1" applyBorder="1"/>
    <xf numFmtId="0" fontId="15" fillId="0" borderId="0" xfId="17" applyFont="1" applyFill="1" applyBorder="1"/>
    <xf numFmtId="38" fontId="9" fillId="3" borderId="0" xfId="18" quotePrefix="1" applyNumberFormat="1" applyFont="1" applyFill="1" applyBorder="1" applyAlignment="1" applyProtection="1">
      <alignment horizontal="right"/>
      <protection locked="0"/>
    </xf>
    <xf numFmtId="38" fontId="9" fillId="5" borderId="0" xfId="18" quotePrefix="1" applyNumberFormat="1" applyFont="1" applyFill="1" applyBorder="1" applyAlignment="1" applyProtection="1">
      <alignment horizontal="right"/>
      <protection locked="0"/>
    </xf>
    <xf numFmtId="10" fontId="10" fillId="0" borderId="10" xfId="18" applyNumberFormat="1" applyFont="1" applyFill="1" applyBorder="1" applyProtection="1"/>
    <xf numFmtId="38" fontId="15" fillId="5" borderId="0" xfId="18" quotePrefix="1" applyNumberFormat="1" applyFont="1" applyFill="1" applyBorder="1" applyAlignment="1" applyProtection="1">
      <alignment horizontal="right"/>
      <protection locked="0"/>
    </xf>
    <xf numFmtId="10" fontId="11" fillId="0" borderId="10" xfId="18" applyNumberFormat="1" applyFont="1" applyFill="1" applyBorder="1" applyProtection="1"/>
    <xf numFmtId="10" fontId="15" fillId="0" borderId="0" xfId="18" applyNumberFormat="1" applyFont="1" applyFill="1" applyBorder="1"/>
    <xf numFmtId="10" fontId="15" fillId="0" borderId="29" xfId="17" applyNumberFormat="1" applyFont="1" applyBorder="1"/>
    <xf numFmtId="10" fontId="15" fillId="0" borderId="29" xfId="17" applyNumberFormat="1" applyFont="1" applyFill="1" applyBorder="1"/>
    <xf numFmtId="0" fontId="10" fillId="0" borderId="38" xfId="18" applyFont="1" applyFill="1" applyBorder="1" applyProtection="1"/>
    <xf numFmtId="38" fontId="10" fillId="3" borderId="6" xfId="18" applyNumberFormat="1" applyFont="1" applyFill="1" applyBorder="1" applyProtection="1"/>
    <xf numFmtId="38" fontId="10" fillId="5" borderId="6" xfId="18" applyNumberFormat="1" applyFont="1" applyFill="1" applyBorder="1" applyProtection="1"/>
    <xf numFmtId="38" fontId="10" fillId="0" borderId="6" xfId="18" applyNumberFormat="1" applyFont="1" applyFill="1" applyBorder="1" applyProtection="1"/>
    <xf numFmtId="0" fontId="30" fillId="0" borderId="6" xfId="17" applyBorder="1"/>
    <xf numFmtId="0" fontId="30" fillId="0" borderId="29" xfId="17" applyBorder="1"/>
    <xf numFmtId="0" fontId="30" fillId="0" borderId="0" xfId="17" applyAlignment="1">
      <alignment wrapText="1"/>
    </xf>
    <xf numFmtId="0" fontId="5" fillId="0" borderId="0" xfId="9" applyFont="1" applyAlignment="1"/>
    <xf numFmtId="0" fontId="9" fillId="0" borderId="33" xfId="9" applyFont="1" applyFill="1" applyBorder="1" applyAlignment="1" applyProtection="1">
      <alignment horizontal="left" vertical="center" wrapText="1"/>
      <protection locked="0"/>
    </xf>
    <xf numFmtId="0" fontId="9" fillId="0" borderId="6" xfId="9" applyFont="1" applyFill="1" applyBorder="1" applyAlignment="1" applyProtection="1">
      <protection locked="0"/>
    </xf>
    <xf numFmtId="0" fontId="9" fillId="0" borderId="34" xfId="9" applyFont="1" applyFill="1" applyBorder="1" applyAlignment="1" applyProtection="1">
      <alignment horizontal="right"/>
      <protection locked="0"/>
    </xf>
    <xf numFmtId="0" fontId="30" fillId="0" borderId="0" xfId="17" applyFill="1"/>
    <xf numFmtId="0" fontId="17" fillId="0" borderId="6" xfId="9" applyFont="1" applyBorder="1" applyAlignment="1"/>
    <xf numFmtId="0" fontId="10" fillId="0" borderId="33" xfId="9" applyFont="1" applyFill="1" applyBorder="1" applyAlignment="1" applyProtection="1">
      <alignment horizontal="left" vertical="center" wrapText="1"/>
      <protection locked="0"/>
    </xf>
    <xf numFmtId="38" fontId="10" fillId="0" borderId="6" xfId="9" applyNumberFormat="1" applyFont="1" applyFill="1" applyBorder="1" applyAlignment="1" applyProtection="1"/>
    <xf numFmtId="38" fontId="9" fillId="0" borderId="6" xfId="9" applyNumberFormat="1" applyFont="1" applyFill="1" applyBorder="1" applyAlignment="1" applyProtection="1"/>
    <xf numFmtId="38" fontId="10" fillId="0" borderId="34" xfId="9" applyNumberFormat="1" applyFont="1" applyFill="1" applyBorder="1" applyAlignment="1" applyProtection="1"/>
    <xf numFmtId="0" fontId="17" fillId="0" borderId="0" xfId="9" applyFont="1" applyBorder="1" applyAlignment="1"/>
    <xf numFmtId="0" fontId="11" fillId="0" borderId="1" xfId="9" applyFont="1" applyFill="1" applyBorder="1" applyAlignment="1" applyProtection="1">
      <alignment horizontal="left" vertical="center" wrapText="1"/>
      <protection locked="0"/>
    </xf>
    <xf numFmtId="38" fontId="11" fillId="0" borderId="0" xfId="9" applyNumberFormat="1" applyFont="1" applyFill="1" applyBorder="1" applyAlignment="1" applyProtection="1">
      <protection locked="0"/>
    </xf>
    <xf numFmtId="38" fontId="15" fillId="0" borderId="0" xfId="9" applyNumberFormat="1" applyFont="1" applyFill="1" applyBorder="1" applyAlignment="1" applyProtection="1">
      <protection locked="0"/>
    </xf>
    <xf numFmtId="38" fontId="10" fillId="0" borderId="11" xfId="9" applyNumberFormat="1" applyFont="1" applyFill="1" applyBorder="1" applyAlignment="1" applyProtection="1"/>
    <xf numFmtId="0" fontId="8" fillId="0" borderId="0" xfId="9" applyFont="1" applyAlignment="1"/>
    <xf numFmtId="41" fontId="15" fillId="0" borderId="0" xfId="9" quotePrefix="1" applyNumberFormat="1" applyFont="1" applyFill="1" applyBorder="1" applyAlignment="1" applyProtection="1">
      <alignment horizontal="right" wrapText="1"/>
      <protection locked="0"/>
    </xf>
    <xf numFmtId="0" fontId="15" fillId="0" borderId="1" xfId="9" applyFont="1" applyFill="1" applyBorder="1" applyAlignment="1" applyProtection="1">
      <alignment horizontal="left" vertical="center" wrapText="1"/>
      <protection locked="0"/>
    </xf>
    <xf numFmtId="0" fontId="19" fillId="0" borderId="0" xfId="9" applyFont="1" applyFill="1" applyAlignment="1"/>
    <xf numFmtId="0" fontId="49" fillId="0" borderId="0" xfId="17" applyFont="1" applyFill="1"/>
    <xf numFmtId="38" fontId="11" fillId="0" borderId="0" xfId="9" quotePrefix="1" applyNumberFormat="1" applyFont="1" applyFill="1" applyBorder="1" applyAlignment="1" applyProtection="1">
      <alignment horizontal="right" wrapText="1"/>
      <protection locked="0"/>
    </xf>
    <xf numFmtId="38" fontId="15" fillId="0" borderId="0" xfId="9" quotePrefix="1" applyNumberFormat="1" applyFont="1" applyFill="1" applyBorder="1" applyAlignment="1" applyProtection="1">
      <alignment horizontal="right" wrapText="1"/>
      <protection locked="0"/>
    </xf>
    <xf numFmtId="0" fontId="8" fillId="0" borderId="0" xfId="9" applyFont="1" applyAlignment="1">
      <alignment wrapText="1"/>
    </xf>
    <xf numFmtId="38" fontId="11" fillId="0" borderId="0" xfId="9" quotePrefix="1" applyNumberFormat="1" applyFont="1" applyFill="1" applyBorder="1" applyAlignment="1" applyProtection="1">
      <alignment horizontal="right"/>
      <protection locked="0"/>
    </xf>
    <xf numFmtId="38" fontId="15" fillId="0" borderId="0" xfId="9" quotePrefix="1" applyNumberFormat="1" applyFont="1" applyFill="1" applyBorder="1" applyAlignment="1" applyProtection="1">
      <alignment horizontal="right"/>
      <protection locked="0"/>
    </xf>
    <xf numFmtId="41" fontId="11" fillId="0" borderId="0" xfId="9" quotePrefix="1" applyNumberFormat="1" applyFont="1" applyFill="1" applyBorder="1" applyAlignment="1" applyProtection="1">
      <alignment horizontal="right"/>
      <protection locked="0"/>
    </xf>
    <xf numFmtId="38" fontId="11" fillId="0" borderId="29" xfId="9" applyNumberFormat="1" applyFont="1" applyFill="1" applyBorder="1" applyAlignment="1" applyProtection="1">
      <protection locked="0"/>
    </xf>
    <xf numFmtId="41" fontId="15" fillId="0" borderId="29" xfId="9" quotePrefix="1" applyNumberFormat="1" applyFont="1" applyFill="1" applyBorder="1" applyAlignment="1" applyProtection="1">
      <alignment horizontal="right"/>
      <protection locked="0"/>
    </xf>
    <xf numFmtId="0" fontId="10" fillId="0" borderId="2" xfId="9" applyFont="1" applyFill="1" applyBorder="1" applyAlignment="1" applyProtection="1">
      <protection locked="0"/>
    </xf>
    <xf numFmtId="38" fontId="10" fillId="0" borderId="4" xfId="9" applyNumberFormat="1" applyFont="1" applyFill="1" applyBorder="1" applyAlignment="1" applyProtection="1"/>
    <xf numFmtId="38" fontId="9" fillId="0" borderId="4" xfId="9" applyNumberFormat="1" applyFont="1" applyFill="1" applyBorder="1" applyAlignment="1" applyProtection="1"/>
    <xf numFmtId="38" fontId="9" fillId="0" borderId="0" xfId="9" applyNumberFormat="1" applyFont="1" applyFill="1" applyBorder="1" applyAlignment="1" applyProtection="1"/>
    <xf numFmtId="38" fontId="11" fillId="0" borderId="20" xfId="9" applyNumberFormat="1" applyFont="1" applyFill="1" applyBorder="1" applyAlignment="1" applyProtection="1"/>
    <xf numFmtId="0" fontId="11" fillId="0" borderId="0" xfId="9" applyFont="1" applyFill="1" applyBorder="1" applyAlignment="1"/>
    <xf numFmtId="0" fontId="8" fillId="0" borderId="35" xfId="9" applyFont="1" applyBorder="1" applyAlignment="1"/>
    <xf numFmtId="0" fontId="30" fillId="6" borderId="0" xfId="17" applyFill="1"/>
    <xf numFmtId="0" fontId="8" fillId="0" borderId="0" xfId="9" applyFont="1" applyFill="1" applyAlignment="1"/>
    <xf numFmtId="0" fontId="8" fillId="0" borderId="0" xfId="19" applyFont="1" applyBorder="1"/>
    <xf numFmtId="0" fontId="8" fillId="0" borderId="0" xfId="19" applyFont="1"/>
    <xf numFmtId="0" fontId="5" fillId="0" borderId="0" xfId="19" applyFont="1" applyBorder="1"/>
    <xf numFmtId="0" fontId="5" fillId="0" borderId="0" xfId="19" applyFont="1"/>
    <xf numFmtId="0" fontId="4" fillId="0" borderId="0" xfId="19" applyFont="1" applyBorder="1" applyAlignment="1" applyProtection="1">
      <alignment horizontal="center"/>
      <protection locked="0"/>
    </xf>
    <xf numFmtId="38" fontId="9" fillId="0" borderId="0" xfId="19" applyNumberFormat="1" applyFont="1" applyFill="1" applyBorder="1" applyAlignment="1" applyProtection="1">
      <alignment horizontal="center"/>
    </xf>
    <xf numFmtId="0" fontId="30" fillId="0" borderId="0" xfId="17" applyBorder="1" applyAlignment="1"/>
    <xf numFmtId="0" fontId="11" fillId="0" borderId="0" xfId="19" applyFont="1" applyFill="1" applyBorder="1" applyAlignment="1">
      <alignment horizontal="center"/>
    </xf>
    <xf numFmtId="38" fontId="11" fillId="0" borderId="0" xfId="19" applyNumberFormat="1" applyFont="1" applyFill="1" applyBorder="1" applyAlignment="1">
      <alignment horizontal="center"/>
    </xf>
    <xf numFmtId="0" fontId="11" fillId="0" borderId="0" xfId="19" applyFont="1" applyFill="1" applyBorder="1" applyAlignment="1" applyProtection="1">
      <alignment horizontal="center"/>
      <protection locked="0"/>
    </xf>
    <xf numFmtId="0" fontId="11" fillId="0" borderId="0" xfId="19" applyFont="1" applyBorder="1" applyAlignment="1" applyProtection="1">
      <alignment horizontal="center"/>
      <protection locked="0"/>
    </xf>
    <xf numFmtId="0" fontId="10" fillId="0" borderId="0" xfId="19" applyFont="1" applyBorder="1" applyAlignment="1" applyProtection="1">
      <alignment horizontal="center"/>
      <protection locked="0"/>
    </xf>
    <xf numFmtId="0" fontId="10" fillId="0" borderId="0" xfId="19" applyFont="1" applyBorder="1" applyAlignment="1">
      <alignment horizontal="center"/>
    </xf>
    <xf numFmtId="0" fontId="38" fillId="0" borderId="0" xfId="19" applyFont="1" applyFill="1" applyBorder="1" applyAlignment="1" applyProtection="1">
      <alignment horizontal="center"/>
      <protection locked="0"/>
    </xf>
    <xf numFmtId="0" fontId="38" fillId="0" borderId="0" xfId="19" applyFont="1" applyBorder="1" applyAlignment="1" applyProtection="1">
      <alignment horizontal="center"/>
      <protection locked="0"/>
    </xf>
    <xf numFmtId="41" fontId="11" fillId="0" borderId="0" xfId="19" applyNumberFormat="1" applyFont="1" applyFill="1" applyBorder="1" applyAlignment="1">
      <alignment horizontal="center"/>
    </xf>
    <xf numFmtId="0" fontId="11" fillId="0" borderId="0" xfId="19" quotePrefix="1" applyFont="1" applyFill="1" applyBorder="1" applyAlignment="1">
      <alignment horizontal="center"/>
    </xf>
    <xf numFmtId="0" fontId="11" fillId="0" borderId="0" xfId="19" applyFont="1" applyBorder="1"/>
    <xf numFmtId="0" fontId="8" fillId="0" borderId="0" xfId="19" applyFont="1" applyBorder="1" applyAlignment="1">
      <alignment horizontal="center"/>
    </xf>
    <xf numFmtId="0" fontId="11" fillId="0" borderId="0" xfId="19" applyFont="1" applyFill="1" applyBorder="1" applyAlignment="1">
      <alignment horizontal="right"/>
    </xf>
    <xf numFmtId="0" fontId="11" fillId="0" borderId="0" xfId="19" applyFont="1" applyBorder="1" applyAlignment="1">
      <alignment horizontal="center"/>
    </xf>
    <xf numFmtId="0" fontId="10" fillId="0" borderId="0" xfId="19" applyFont="1" applyFill="1" applyBorder="1" applyAlignment="1">
      <alignment horizontal="center"/>
    </xf>
    <xf numFmtId="0" fontId="15" fillId="0" borderId="0" xfId="19" applyFont="1" applyFill="1" applyBorder="1" applyAlignment="1">
      <alignment horizontal="center"/>
    </xf>
    <xf numFmtId="0" fontId="10" fillId="0" borderId="0" xfId="19" quotePrefix="1" applyFont="1" applyFill="1" applyBorder="1" applyAlignment="1">
      <alignment horizontal="center"/>
    </xf>
    <xf numFmtId="0" fontId="11" fillId="0" borderId="0" xfId="19" applyFont="1"/>
    <xf numFmtId="0" fontId="11" fillId="0" borderId="29" xfId="19" applyFont="1" applyBorder="1"/>
    <xf numFmtId="0" fontId="11" fillId="0" borderId="0" xfId="19" applyFont="1" applyAlignment="1">
      <alignment horizontal="center"/>
    </xf>
    <xf numFmtId="0" fontId="11" fillId="0" borderId="0" xfId="19" applyFont="1" applyFill="1" applyAlignment="1">
      <alignment horizontal="center"/>
    </xf>
    <xf numFmtId="0" fontId="11" fillId="0" borderId="0" xfId="19" applyFont="1" applyFill="1"/>
    <xf numFmtId="0" fontId="8" fillId="0" borderId="0" xfId="19" quotePrefix="1" applyFont="1" applyBorder="1" applyAlignment="1" applyProtection="1">
      <alignment horizontal="left"/>
      <protection locked="0"/>
    </xf>
    <xf numFmtId="0" fontId="8" fillId="0" borderId="0" xfId="19" applyFont="1" applyAlignment="1">
      <alignment horizontal="center"/>
    </xf>
    <xf numFmtId="0" fontId="8" fillId="0" borderId="0" xfId="19" applyFont="1" applyFill="1"/>
    <xf numFmtId="0" fontId="8" fillId="0" borderId="0" xfId="19" applyFont="1" applyFill="1" applyAlignment="1">
      <alignment horizontal="center"/>
    </xf>
    <xf numFmtId="0" fontId="0" fillId="0" borderId="0" xfId="0" applyBorder="1"/>
    <xf numFmtId="0" fontId="15" fillId="0" borderId="0" xfId="0" applyFont="1" applyBorder="1" applyAlignment="1">
      <alignment horizontal="center"/>
    </xf>
    <xf numFmtId="0" fontId="22" fillId="0" borderId="0" xfId="0" applyFont="1" applyBorder="1" applyAlignment="1">
      <alignment horizontal="center"/>
    </xf>
    <xf numFmtId="0" fontId="10" fillId="0" borderId="1" xfId="19" applyFont="1" applyBorder="1" applyProtection="1">
      <protection locked="0"/>
    </xf>
    <xf numFmtId="0" fontId="9" fillId="0" borderId="0" xfId="19" applyFont="1" applyFill="1" applyBorder="1" applyAlignment="1">
      <alignment horizontal="center"/>
    </xf>
    <xf numFmtId="0" fontId="9" fillId="0" borderId="0" xfId="0" applyFont="1" applyBorder="1" applyAlignment="1">
      <alignment horizontal="center"/>
    </xf>
    <xf numFmtId="0" fontId="9" fillId="0" borderId="0" xfId="0" applyFont="1" applyFill="1" applyBorder="1" applyAlignment="1">
      <alignment horizontal="center"/>
    </xf>
    <xf numFmtId="0" fontId="51" fillId="0" borderId="0" xfId="0" applyFont="1" applyBorder="1" applyAlignment="1">
      <alignment horizontal="center"/>
    </xf>
    <xf numFmtId="38" fontId="10" fillId="0" borderId="0" xfId="19" applyNumberFormat="1" applyFont="1" applyFill="1" applyBorder="1" applyAlignment="1">
      <alignment horizontal="center"/>
    </xf>
    <xf numFmtId="0" fontId="52" fillId="0" borderId="0" xfId="0" applyFont="1" applyBorder="1" applyAlignment="1">
      <alignment horizontal="center"/>
    </xf>
    <xf numFmtId="0" fontId="0" fillId="0" borderId="45" xfId="0" applyBorder="1"/>
    <xf numFmtId="0" fontId="12" fillId="0" borderId="0" xfId="0" applyFont="1" applyBorder="1" applyAlignment="1">
      <alignment horizontal="center"/>
    </xf>
    <xf numFmtId="0" fontId="11" fillId="0" borderId="0" xfId="19" applyNumberFormat="1" applyFont="1" applyFill="1" applyBorder="1" applyAlignment="1">
      <alignment horizontal="center"/>
    </xf>
    <xf numFmtId="0" fontId="10" fillId="0" borderId="0" xfId="19" applyNumberFormat="1" applyFont="1" applyFill="1" applyBorder="1" applyAlignment="1">
      <alignment horizontal="center"/>
    </xf>
    <xf numFmtId="0" fontId="22" fillId="0" borderId="0" xfId="0" applyFont="1"/>
    <xf numFmtId="0" fontId="22" fillId="0" borderId="0" xfId="0" applyFont="1" applyAlignment="1">
      <alignment horizontal="left" vertical="center"/>
    </xf>
    <xf numFmtId="0" fontId="22" fillId="0" borderId="0" xfId="0" applyFont="1" applyFill="1"/>
    <xf numFmtId="0" fontId="15" fillId="0" borderId="0" xfId="0" applyFont="1" applyAlignment="1">
      <alignment horizontal="center"/>
    </xf>
    <xf numFmtId="0" fontId="22" fillId="0" borderId="0" xfId="0" applyFont="1" applyAlignment="1">
      <alignment horizontal="center"/>
    </xf>
    <xf numFmtId="0" fontId="15" fillId="0" borderId="6" xfId="20" applyFont="1" applyFill="1" applyBorder="1" applyAlignment="1" applyProtection="1">
      <alignment horizontal="centerContinuous"/>
    </xf>
    <xf numFmtId="0" fontId="10" fillId="0" borderId="0" xfId="14" applyFont="1"/>
    <xf numFmtId="0" fontId="11" fillId="0" borderId="0" xfId="14" applyFont="1" applyBorder="1"/>
    <xf numFmtId="0" fontId="11" fillId="0" borderId="6" xfId="14" applyFont="1" applyBorder="1"/>
    <xf numFmtId="0" fontId="9" fillId="0" borderId="40" xfId="14" applyFont="1" applyFill="1" applyBorder="1" applyProtection="1">
      <protection locked="0"/>
    </xf>
    <xf numFmtId="3" fontId="15" fillId="0" borderId="0" xfId="14" applyNumberFormat="1" applyFont="1" applyFill="1" applyBorder="1"/>
    <xf numFmtId="3" fontId="15" fillId="0" borderId="35" xfId="14" applyNumberFormat="1" applyFont="1" applyFill="1" applyBorder="1"/>
    <xf numFmtId="3" fontId="11" fillId="0" borderId="0" xfId="14" applyNumberFormat="1" applyFont="1" applyFill="1" applyBorder="1"/>
    <xf numFmtId="0" fontId="11" fillId="0" borderId="11" xfId="14" applyFont="1" applyBorder="1"/>
    <xf numFmtId="0" fontId="15" fillId="0" borderId="40" xfId="14" applyFont="1" applyFill="1" applyBorder="1" applyProtection="1">
      <protection locked="0"/>
    </xf>
    <xf numFmtId="3" fontId="11" fillId="0" borderId="0" xfId="14" applyNumberFormat="1" applyFont="1" applyBorder="1"/>
    <xf numFmtId="0" fontId="15" fillId="0" borderId="40" xfId="14" applyFont="1" applyFill="1" applyBorder="1"/>
    <xf numFmtId="0" fontId="11" fillId="0" borderId="0" xfId="14" applyFont="1"/>
    <xf numFmtId="3" fontId="9" fillId="0" borderId="0" xfId="14" applyNumberFormat="1" applyFont="1" applyFill="1" applyBorder="1"/>
    <xf numFmtId="3" fontId="10" fillId="0" borderId="0" xfId="14" applyNumberFormat="1" applyFont="1" applyBorder="1"/>
    <xf numFmtId="3" fontId="10" fillId="0" borderId="0" xfId="14" applyNumberFormat="1" applyFont="1" applyFill="1" applyBorder="1"/>
    <xf numFmtId="0" fontId="10" fillId="0" borderId="11" xfId="14" applyFont="1" applyBorder="1"/>
    <xf numFmtId="0" fontId="9" fillId="0" borderId="40" xfId="14" applyFont="1" applyFill="1" applyBorder="1"/>
    <xf numFmtId="3" fontId="15" fillId="0" borderId="0" xfId="14" applyNumberFormat="1" applyFont="1" applyFill="1" applyBorder="1" applyAlignment="1">
      <alignment horizontal="center"/>
    </xf>
    <xf numFmtId="3" fontId="15" fillId="0" borderId="0" xfId="14" applyNumberFormat="1" applyFont="1" applyFill="1" applyBorder="1" applyAlignment="1">
      <alignment horizontal="right"/>
    </xf>
    <xf numFmtId="3" fontId="15" fillId="0" borderId="0" xfId="14" quotePrefix="1" applyNumberFormat="1" applyFont="1" applyFill="1" applyBorder="1" applyAlignment="1">
      <alignment horizontal="right"/>
    </xf>
    <xf numFmtId="0" fontId="15" fillId="0" borderId="0" xfId="14" applyFont="1" applyFill="1" applyBorder="1"/>
    <xf numFmtId="0" fontId="11" fillId="0" borderId="0" xfId="14" applyFont="1" applyFill="1" applyBorder="1"/>
    <xf numFmtId="0" fontId="9" fillId="0" borderId="0" xfId="14" applyFont="1" applyFill="1" applyBorder="1"/>
    <xf numFmtId="0" fontId="10" fillId="0" borderId="0" xfId="14" applyFont="1" applyBorder="1"/>
    <xf numFmtId="0" fontId="10" fillId="0" borderId="0" xfId="14" applyFont="1" applyFill="1" applyBorder="1"/>
    <xf numFmtId="165" fontId="15" fillId="0" borderId="0" xfId="14" applyNumberFormat="1" applyFont="1" applyFill="1" applyBorder="1"/>
    <xf numFmtId="165" fontId="11" fillId="0" borderId="0" xfId="14" applyNumberFormat="1" applyFont="1" applyBorder="1"/>
    <xf numFmtId="165" fontId="15" fillId="0" borderId="0" xfId="14" applyNumberFormat="1" applyFont="1" applyFill="1" applyBorder="1" applyAlignment="1">
      <alignment horizontal="left" vertical="center"/>
    </xf>
    <xf numFmtId="0" fontId="11" fillId="0" borderId="0" xfId="14" applyFont="1" applyBorder="1" applyAlignment="1">
      <alignment horizontal="left" vertical="center"/>
    </xf>
    <xf numFmtId="0" fontId="11" fillId="0" borderId="0" xfId="14" applyFont="1" applyBorder="1" applyAlignment="1">
      <alignment horizontal="right" vertical="center"/>
    </xf>
    <xf numFmtId="0" fontId="11" fillId="0" borderId="0" xfId="14" applyFont="1" applyFill="1" applyBorder="1" applyAlignment="1">
      <alignment horizontal="right" vertical="center"/>
    </xf>
    <xf numFmtId="0" fontId="11" fillId="0" borderId="11" xfId="14" applyFont="1" applyBorder="1" applyAlignment="1">
      <alignment horizontal="left" vertical="center"/>
    </xf>
    <xf numFmtId="0" fontId="11" fillId="0" borderId="0" xfId="14" applyFont="1" applyAlignment="1">
      <alignment horizontal="left" vertical="center"/>
    </xf>
    <xf numFmtId="0" fontId="15" fillId="0" borderId="40" xfId="14" applyFont="1" applyFill="1" applyBorder="1" applyAlignment="1" applyProtection="1">
      <alignment wrapText="1"/>
      <protection locked="0"/>
    </xf>
    <xf numFmtId="0" fontId="11" fillId="0" borderId="40" xfId="14" applyFont="1" applyBorder="1"/>
    <xf numFmtId="0" fontId="11" fillId="0" borderId="47" xfId="14" applyFont="1" applyBorder="1"/>
    <xf numFmtId="0" fontId="11" fillId="0" borderId="52" xfId="14" applyFont="1" applyBorder="1"/>
    <xf numFmtId="0" fontId="15" fillId="0" borderId="53" xfId="14" applyFont="1" applyFill="1" applyBorder="1" applyAlignment="1">
      <alignment horizontal="left" vertical="center"/>
    </xf>
    <xf numFmtId="3" fontId="15" fillId="0" borderId="0" xfId="14" applyNumberFormat="1" applyFont="1" applyFill="1" applyBorder="1" applyAlignment="1">
      <alignment horizontal="left" vertical="center"/>
    </xf>
    <xf numFmtId="0" fontId="15" fillId="0" borderId="0" xfId="14" applyFont="1" applyFill="1" applyBorder="1" applyAlignment="1">
      <alignment horizontal="left" vertical="center"/>
    </xf>
    <xf numFmtId="0" fontId="11" fillId="0" borderId="0" xfId="14" applyFont="1" applyAlignment="1">
      <alignment horizontal="left" vertical="center" wrapText="1"/>
    </xf>
    <xf numFmtId="3" fontId="15" fillId="0" borderId="0" xfId="14" applyNumberFormat="1" applyFont="1" applyFill="1"/>
    <xf numFmtId="0" fontId="15" fillId="0" borderId="0" xfId="14" applyFont="1" applyFill="1"/>
    <xf numFmtId="0" fontId="11" fillId="0" borderId="0" xfId="14" applyFont="1" applyFill="1"/>
    <xf numFmtId="0" fontId="15" fillId="0" borderId="0" xfId="14" quotePrefix="1" applyFont="1" applyFill="1" applyBorder="1"/>
    <xf numFmtId="0" fontId="15" fillId="0" borderId="0" xfId="14" quotePrefix="1" applyFont="1" applyFill="1" applyBorder="1" applyProtection="1">
      <protection locked="0"/>
    </xf>
    <xf numFmtId="0" fontId="15" fillId="0" borderId="0" xfId="14" applyFont="1" applyBorder="1"/>
    <xf numFmtId="0" fontId="9" fillId="0" borderId="56" xfId="14" applyFont="1" applyFill="1" applyBorder="1" applyAlignment="1" applyProtection="1">
      <alignment horizontal="center"/>
      <protection locked="0"/>
    </xf>
    <xf numFmtId="0" fontId="9" fillId="0" borderId="57" xfId="14" applyFont="1" applyFill="1" applyBorder="1" applyAlignment="1" applyProtection="1">
      <alignment horizontal="center"/>
      <protection locked="0"/>
    </xf>
    <xf numFmtId="0" fontId="9" fillId="0" borderId="58" xfId="14" applyFont="1" applyFill="1" applyBorder="1" applyAlignment="1" applyProtection="1">
      <alignment horizontal="center"/>
      <protection locked="0"/>
    </xf>
    <xf numFmtId="0" fontId="11" fillId="0" borderId="0" xfId="14" applyFont="1" applyBorder="1" applyAlignment="1">
      <alignment horizontal="right"/>
    </xf>
    <xf numFmtId="0" fontId="11" fillId="0" borderId="35" xfId="14" applyFont="1" applyBorder="1" applyAlignment="1">
      <alignment horizontal="right"/>
    </xf>
    <xf numFmtId="0" fontId="9" fillId="0" borderId="59" xfId="14" applyFont="1" applyFill="1" applyBorder="1" applyAlignment="1" applyProtection="1">
      <alignment horizontal="center"/>
      <protection locked="0"/>
    </xf>
    <xf numFmtId="0" fontId="9" fillId="0" borderId="14" xfId="14" applyFont="1" applyFill="1" applyBorder="1" applyAlignment="1" applyProtection="1">
      <alignment horizontal="center"/>
      <protection locked="0"/>
    </xf>
    <xf numFmtId="0" fontId="9" fillId="0" borderId="60" xfId="14" applyFont="1" applyFill="1" applyBorder="1" applyAlignment="1" applyProtection="1">
      <alignment horizontal="center"/>
      <protection locked="0"/>
    </xf>
    <xf numFmtId="0" fontId="11" fillId="0" borderId="29" xfId="14" applyFont="1" applyBorder="1" applyAlignment="1">
      <alignment horizontal="right"/>
    </xf>
    <xf numFmtId="0" fontId="15" fillId="0" borderId="61" xfId="14" applyFont="1" applyFill="1" applyBorder="1" applyAlignment="1" applyProtection="1">
      <alignment horizontal="center"/>
      <protection locked="0"/>
    </xf>
    <xf numFmtId="38" fontId="15" fillId="0" borderId="9" xfId="14" applyNumberFormat="1" applyFont="1" applyFill="1" applyBorder="1" applyAlignment="1" applyProtection="1">
      <alignment horizontal="right"/>
    </xf>
    <xf numFmtId="38" fontId="15" fillId="0" borderId="62" xfId="14" applyNumberFormat="1" applyFont="1" applyFill="1" applyBorder="1" applyAlignment="1" applyProtection="1">
      <alignment horizontal="right"/>
    </xf>
    <xf numFmtId="0" fontId="15" fillId="0" borderId="0" xfId="14" applyFont="1"/>
    <xf numFmtId="38" fontId="15" fillId="0" borderId="9" xfId="14" applyNumberFormat="1" applyFont="1" applyFill="1" applyBorder="1" applyAlignment="1" applyProtection="1">
      <alignment horizontal="center"/>
    </xf>
    <xf numFmtId="38" fontId="15" fillId="0" borderId="62" xfId="14" applyNumberFormat="1" applyFont="1" applyFill="1" applyBorder="1" applyAlignment="1" applyProtection="1">
      <alignment horizontal="center"/>
    </xf>
    <xf numFmtId="0" fontId="11" fillId="0" borderId="0" xfId="14" applyFont="1" applyProtection="1">
      <protection locked="0"/>
    </xf>
    <xf numFmtId="0" fontId="11" fillId="0" borderId="29" xfId="14" applyFont="1" applyBorder="1"/>
    <xf numFmtId="38" fontId="15" fillId="0" borderId="62" xfId="14" quotePrefix="1" applyNumberFormat="1" applyFont="1" applyFill="1" applyBorder="1" applyAlignment="1" applyProtection="1">
      <alignment horizontal="center"/>
    </xf>
    <xf numFmtId="0" fontId="15" fillId="0" borderId="61" xfId="14" applyFont="1" applyFill="1" applyBorder="1" applyAlignment="1">
      <alignment horizontal="center"/>
    </xf>
    <xf numFmtId="38" fontId="15" fillId="0" borderId="9" xfId="14" applyNumberFormat="1" applyFont="1" applyFill="1" applyBorder="1" applyAlignment="1" applyProtection="1">
      <alignment horizontal="center"/>
      <protection locked="0"/>
    </xf>
    <xf numFmtId="38" fontId="15" fillId="0" borderId="62" xfId="14" applyNumberFormat="1" applyFont="1" applyFill="1" applyBorder="1" applyAlignment="1" applyProtection="1">
      <alignment horizontal="center"/>
      <protection locked="0"/>
    </xf>
    <xf numFmtId="0" fontId="15" fillId="0" borderId="40" xfId="14" applyFont="1" applyFill="1" applyBorder="1" applyAlignment="1">
      <alignment horizontal="center"/>
    </xf>
    <xf numFmtId="3" fontId="15" fillId="0" borderId="10" xfId="14" applyNumberFormat="1" applyFont="1" applyFill="1" applyBorder="1" applyAlignment="1">
      <alignment horizontal="center"/>
    </xf>
    <xf numFmtId="3" fontId="15" fillId="0" borderId="62" xfId="14" applyNumberFormat="1" applyFont="1" applyFill="1" applyBorder="1" applyAlignment="1">
      <alignment horizontal="center"/>
    </xf>
    <xf numFmtId="38" fontId="9" fillId="0" borderId="62" xfId="14" quotePrefix="1" applyNumberFormat="1" applyFont="1" applyFill="1" applyBorder="1" applyAlignment="1" applyProtection="1">
      <alignment horizontal="center"/>
      <protection locked="0"/>
    </xf>
    <xf numFmtId="3" fontId="15" fillId="0" borderId="9" xfId="14" applyNumberFormat="1" applyFont="1" applyFill="1" applyBorder="1" applyAlignment="1">
      <alignment horizontal="center"/>
    </xf>
    <xf numFmtId="3" fontId="15" fillId="0" borderId="9" xfId="14" applyNumberFormat="1" applyFont="1" applyFill="1" applyBorder="1" applyAlignment="1" applyProtection="1">
      <alignment horizontal="center"/>
      <protection locked="0"/>
    </xf>
    <xf numFmtId="38" fontId="9" fillId="0" borderId="62" xfId="14" quotePrefix="1" applyNumberFormat="1" applyFont="1" applyFill="1" applyBorder="1" applyAlignment="1" applyProtection="1">
      <alignment horizontal="center"/>
    </xf>
    <xf numFmtId="3" fontId="15" fillId="0" borderId="45" xfId="14" applyNumberFormat="1" applyFont="1" applyFill="1" applyBorder="1" applyAlignment="1">
      <alignment horizontal="center"/>
    </xf>
    <xf numFmtId="38" fontId="9" fillId="0" borderId="0" xfId="14" quotePrefix="1" applyNumberFormat="1" applyFont="1" applyFill="1" applyBorder="1" applyAlignment="1" applyProtection="1">
      <alignment horizontal="center"/>
    </xf>
    <xf numFmtId="0" fontId="9" fillId="0" borderId="59" xfId="14" applyFont="1" applyFill="1" applyBorder="1" applyAlignment="1">
      <alignment horizontal="center"/>
    </xf>
    <xf numFmtId="3" fontId="9" fillId="0" borderId="14" xfId="14" applyNumberFormat="1" applyFont="1" applyFill="1" applyBorder="1" applyAlignment="1">
      <alignment horizontal="center"/>
    </xf>
    <xf numFmtId="3" fontId="9" fillId="0" borderId="60" xfId="14" applyNumberFormat="1" applyFont="1" applyFill="1" applyBorder="1" applyAlignment="1">
      <alignment horizontal="center"/>
    </xf>
    <xf numFmtId="0" fontId="15" fillId="0" borderId="0" xfId="14" applyFont="1" applyFill="1" applyBorder="1" applyAlignment="1">
      <alignment horizontal="center"/>
    </xf>
    <xf numFmtId="0" fontId="30" fillId="0" borderId="0" xfId="14" applyFill="1" applyBorder="1" applyAlignment="1">
      <alignment horizontal="left"/>
    </xf>
    <xf numFmtId="0" fontId="15" fillId="0" borderId="0" xfId="14" applyFont="1" applyFill="1" applyAlignment="1">
      <alignment horizontal="center"/>
    </xf>
    <xf numFmtId="0" fontId="15" fillId="0" borderId="0" xfId="14" applyFont="1" applyFill="1" applyAlignment="1">
      <alignment horizontal="left"/>
    </xf>
    <xf numFmtId="0" fontId="3" fillId="0" borderId="0" xfId="21"/>
    <xf numFmtId="3" fontId="9" fillId="0" borderId="6" xfId="21" applyNumberFormat="1" applyFont="1" applyFill="1" applyBorder="1" applyAlignment="1" applyProtection="1">
      <alignment horizontal="center"/>
      <protection locked="0"/>
    </xf>
    <xf numFmtId="0" fontId="3" fillId="0" borderId="6" xfId="21" applyBorder="1"/>
    <xf numFmtId="38" fontId="15" fillId="2" borderId="0" xfId="21" applyNumberFormat="1" applyFont="1" applyFill="1" applyBorder="1" applyAlignment="1" applyProtection="1">
      <alignment horizontal="left"/>
    </xf>
    <xf numFmtId="0" fontId="60" fillId="0" borderId="0" xfId="21" applyFont="1"/>
    <xf numFmtId="38" fontId="15" fillId="0" borderId="0" xfId="21" applyNumberFormat="1" applyFont="1" applyFill="1" applyBorder="1" applyAlignment="1" applyProtection="1">
      <alignment horizontal="center"/>
    </xf>
    <xf numFmtId="38" fontId="15" fillId="0" borderId="11" xfId="21" applyNumberFormat="1" applyFont="1" applyFill="1" applyBorder="1" applyAlignment="1" applyProtection="1">
      <alignment horizontal="center"/>
    </xf>
    <xf numFmtId="38" fontId="9" fillId="0" borderId="11" xfId="14" quotePrefix="1" applyNumberFormat="1" applyFont="1" applyFill="1" applyBorder="1" applyAlignment="1" applyProtection="1">
      <alignment horizontal="center"/>
    </xf>
    <xf numFmtId="0" fontId="3" fillId="0" borderId="0" xfId="21" applyFont="1"/>
    <xf numFmtId="3" fontId="3" fillId="0" borderId="0" xfId="21" applyNumberFormat="1" applyFont="1"/>
    <xf numFmtId="38" fontId="9" fillId="0" borderId="11" xfId="14" applyNumberFormat="1" applyFont="1" applyFill="1" applyBorder="1" applyAlignment="1" applyProtection="1">
      <alignment horizontal="center"/>
    </xf>
    <xf numFmtId="38" fontId="15" fillId="0" borderId="11" xfId="14" applyNumberFormat="1" applyFont="1" applyFill="1" applyBorder="1" applyAlignment="1" applyProtection="1">
      <alignment horizontal="center"/>
    </xf>
    <xf numFmtId="3" fontId="3" fillId="0" borderId="0" xfId="21" quotePrefix="1" applyNumberFormat="1"/>
    <xf numFmtId="38" fontId="9" fillId="0" borderId="0" xfId="14" applyNumberFormat="1" applyFont="1" applyFill="1" applyBorder="1" applyAlignment="1" applyProtection="1">
      <alignment horizontal="center"/>
    </xf>
    <xf numFmtId="0" fontId="3" fillId="0" borderId="0" xfId="21" quotePrefix="1"/>
    <xf numFmtId="0" fontId="3" fillId="0" borderId="0" xfId="21" quotePrefix="1" applyFont="1"/>
    <xf numFmtId="0" fontId="15" fillId="0" borderId="17" xfId="21" applyFont="1" applyFill="1" applyBorder="1" applyProtection="1">
      <protection locked="0"/>
    </xf>
    <xf numFmtId="38" fontId="15" fillId="0" borderId="3" xfId="21" applyNumberFormat="1" applyFont="1" applyFill="1" applyBorder="1" applyAlignment="1" applyProtection="1">
      <alignment horizontal="center"/>
    </xf>
    <xf numFmtId="38" fontId="15" fillId="0" borderId="18" xfId="21" applyNumberFormat="1" applyFont="1" applyFill="1" applyBorder="1" applyAlignment="1" applyProtection="1">
      <alignment horizontal="center"/>
    </xf>
    <xf numFmtId="0" fontId="43" fillId="0" borderId="1" xfId="21" applyFont="1" applyFill="1" applyBorder="1" applyProtection="1">
      <protection locked="0"/>
    </xf>
    <xf numFmtId="0" fontId="58" fillId="0" borderId="0" xfId="21" applyFont="1" applyFill="1" applyBorder="1" applyProtection="1">
      <protection locked="0"/>
    </xf>
    <xf numFmtId="0" fontId="58" fillId="0" borderId="11" xfId="21" applyFont="1" applyFill="1" applyBorder="1"/>
    <xf numFmtId="0" fontId="3" fillId="0" borderId="3" xfId="21" applyFont="1" applyFill="1" applyBorder="1"/>
    <xf numFmtId="0" fontId="3" fillId="0" borderId="18" xfId="21" applyFont="1" applyFill="1" applyBorder="1"/>
    <xf numFmtId="0" fontId="3" fillId="0" borderId="0" xfId="21" applyFont="1" applyFill="1"/>
    <xf numFmtId="0" fontId="11" fillId="0" borderId="35" xfId="14" applyFont="1" applyBorder="1"/>
    <xf numFmtId="0" fontId="15" fillId="0" borderId="19" xfId="14" applyFont="1" applyFill="1" applyBorder="1" applyAlignment="1" applyProtection="1">
      <alignment horizontal="center"/>
    </xf>
    <xf numFmtId="3" fontId="15" fillId="0" borderId="7" xfId="14" applyNumberFormat="1" applyFont="1" applyFill="1" applyBorder="1" applyAlignment="1" applyProtection="1">
      <alignment horizontal="center"/>
    </xf>
    <xf numFmtId="0" fontId="15" fillId="0" borderId="21" xfId="14" quotePrefix="1" applyFont="1" applyFill="1" applyBorder="1" applyAlignment="1">
      <alignment horizontal="center"/>
    </xf>
    <xf numFmtId="0" fontId="15" fillId="0" borderId="1" xfId="14" applyFont="1" applyFill="1" applyBorder="1" applyAlignment="1" applyProtection="1">
      <alignment horizontal="center"/>
    </xf>
    <xf numFmtId="3" fontId="15" fillId="0" borderId="9" xfId="14" applyNumberFormat="1" applyFont="1" applyFill="1" applyBorder="1" applyAlignment="1" applyProtection="1">
      <alignment horizontal="center"/>
    </xf>
    <xf numFmtId="0" fontId="15" fillId="0" borderId="11" xfId="14" quotePrefix="1" applyFont="1" applyFill="1" applyBorder="1" applyAlignment="1">
      <alignment horizontal="center"/>
    </xf>
    <xf numFmtId="3" fontId="15" fillId="0" borderId="8" xfId="14" applyNumberFormat="1" applyFont="1" applyFill="1" applyBorder="1" applyAlignment="1" applyProtection="1">
      <alignment horizontal="center"/>
    </xf>
    <xf numFmtId="3" fontId="15" fillId="0" borderId="11" xfId="14" quotePrefix="1" applyNumberFormat="1" applyFont="1" applyFill="1" applyBorder="1" applyAlignment="1">
      <alignment horizontal="center"/>
    </xf>
    <xf numFmtId="3" fontId="15" fillId="0" borderId="11" xfId="14" applyNumberFormat="1" applyFont="1" applyFill="1" applyBorder="1" applyAlignment="1" applyProtection="1">
      <alignment horizontal="center"/>
      <protection locked="0"/>
    </xf>
    <xf numFmtId="3" fontId="15" fillId="0" borderId="11" xfId="14" applyNumberFormat="1" applyFont="1" applyFill="1" applyBorder="1" applyAlignment="1">
      <alignment horizontal="center"/>
    </xf>
    <xf numFmtId="0" fontId="15" fillId="0" borderId="30" xfId="14" applyFont="1" applyFill="1" applyBorder="1" applyAlignment="1" applyProtection="1">
      <alignment horizontal="center"/>
    </xf>
    <xf numFmtId="0" fontId="15" fillId="0" borderId="0" xfId="14" applyFont="1" applyAlignment="1">
      <alignment horizontal="center"/>
    </xf>
    <xf numFmtId="3" fontId="15" fillId="0" borderId="12" xfId="14" applyNumberFormat="1" applyFont="1" applyFill="1" applyBorder="1" applyAlignment="1">
      <alignment horizontal="center"/>
    </xf>
    <xf numFmtId="3" fontId="15" fillId="0" borderId="0" xfId="14" applyNumberFormat="1" applyFont="1" applyFill="1" applyBorder="1" applyAlignment="1" applyProtection="1">
      <alignment horizontal="center"/>
      <protection locked="0"/>
    </xf>
    <xf numFmtId="3" fontId="11" fillId="0" borderId="9" xfId="14" applyNumberFormat="1" applyFont="1" applyBorder="1" applyAlignment="1">
      <alignment horizontal="center"/>
    </xf>
    <xf numFmtId="3" fontId="11" fillId="0" borderId="0" xfId="14" applyNumberFormat="1" applyFont="1" applyBorder="1" applyAlignment="1">
      <alignment horizontal="center"/>
    </xf>
    <xf numFmtId="3" fontId="11" fillId="0" borderId="11" xfId="14" applyNumberFormat="1" applyFont="1" applyBorder="1" applyAlignment="1">
      <alignment horizontal="center"/>
    </xf>
    <xf numFmtId="3" fontId="11" fillId="0" borderId="9" xfId="14" applyNumberFormat="1" applyFont="1" applyFill="1" applyBorder="1" applyAlignment="1">
      <alignment horizontal="center"/>
    </xf>
    <xf numFmtId="3" fontId="11" fillId="0" borderId="0" xfId="14" applyNumberFormat="1" applyFont="1" applyFill="1" applyBorder="1" applyAlignment="1">
      <alignment horizontal="center"/>
    </xf>
    <xf numFmtId="3" fontId="11" fillId="0" borderId="11" xfId="14" applyNumberFormat="1" applyFont="1" applyFill="1" applyBorder="1" applyAlignment="1">
      <alignment horizontal="center"/>
    </xf>
    <xf numFmtId="3" fontId="11" fillId="0" borderId="12" xfId="14" applyNumberFormat="1" applyFont="1" applyFill="1" applyBorder="1" applyAlignment="1">
      <alignment horizontal="center"/>
    </xf>
    <xf numFmtId="3" fontId="10" fillId="0" borderId="0" xfId="14" applyNumberFormat="1" applyFont="1" applyBorder="1" applyAlignment="1">
      <alignment horizontal="center"/>
    </xf>
    <xf numFmtId="3" fontId="10" fillId="0" borderId="11" xfId="14" applyNumberFormat="1" applyFont="1" applyBorder="1" applyAlignment="1">
      <alignment horizontal="center"/>
    </xf>
    <xf numFmtId="0" fontId="15" fillId="0" borderId="0" xfId="14" applyFont="1" applyFill="1" applyBorder="1" applyAlignment="1" applyProtection="1">
      <alignment horizontal="center"/>
    </xf>
    <xf numFmtId="0" fontId="15" fillId="0" borderId="0" xfId="14" applyFont="1" applyFill="1" applyAlignment="1" applyProtection="1">
      <alignment horizontal="center"/>
    </xf>
    <xf numFmtId="0" fontId="30" fillId="0" borderId="0" xfId="14"/>
    <xf numFmtId="0" fontId="31" fillId="0" borderId="0" xfId="14" applyFont="1"/>
    <xf numFmtId="0" fontId="9" fillId="0" borderId="33" xfId="14" applyFont="1" applyFill="1" applyBorder="1" applyAlignment="1" applyProtection="1">
      <alignment horizontal="left"/>
    </xf>
    <xf numFmtId="0" fontId="9" fillId="0" borderId="6" xfId="22" applyFont="1" applyFill="1" applyBorder="1" applyProtection="1"/>
    <xf numFmtId="0" fontId="9" fillId="0" borderId="6" xfId="14" applyFont="1" applyFill="1" applyBorder="1" applyAlignment="1" applyProtection="1">
      <alignment horizontal="center"/>
    </xf>
    <xf numFmtId="0" fontId="9" fillId="0" borderId="6" xfId="14" applyFont="1" applyFill="1" applyBorder="1" applyAlignment="1" applyProtection="1">
      <alignment horizontal="left"/>
    </xf>
    <xf numFmtId="0" fontId="9" fillId="0" borderId="34" xfId="22" applyFont="1" applyFill="1" applyBorder="1" applyProtection="1"/>
    <xf numFmtId="38" fontId="9" fillId="0" borderId="1" xfId="14" applyNumberFormat="1" applyFont="1" applyFill="1" applyBorder="1" applyAlignment="1" applyProtection="1">
      <alignment horizontal="left"/>
    </xf>
    <xf numFmtId="38" fontId="9" fillId="0" borderId="0" xfId="14" applyNumberFormat="1" applyFont="1" applyFill="1" applyBorder="1" applyProtection="1"/>
    <xf numFmtId="38" fontId="9" fillId="0" borderId="0" xfId="14" applyNumberFormat="1" applyFont="1" applyFill="1" applyBorder="1" applyAlignment="1" applyProtection="1">
      <alignment horizontal="right"/>
    </xf>
    <xf numFmtId="38" fontId="15" fillId="0" borderId="0" xfId="14" applyNumberFormat="1" applyFont="1" applyFill="1" applyBorder="1" applyAlignment="1" applyProtection="1">
      <alignment horizontal="left"/>
    </xf>
    <xf numFmtId="38" fontId="15" fillId="0" borderId="0" xfId="14" applyNumberFormat="1" applyFont="1" applyFill="1" applyBorder="1" applyAlignment="1" applyProtection="1">
      <alignment horizontal="right"/>
      <protection locked="0"/>
    </xf>
    <xf numFmtId="38" fontId="15" fillId="0" borderId="0" xfId="14" applyNumberFormat="1" applyFont="1" applyFill="1" applyBorder="1" applyAlignment="1" applyProtection="1">
      <alignment horizontal="right"/>
    </xf>
    <xf numFmtId="38" fontId="15" fillId="0" borderId="36" xfId="14" applyNumberFormat="1" applyFont="1" applyFill="1" applyBorder="1" applyAlignment="1" applyProtection="1">
      <alignment horizontal="right"/>
      <protection locked="0"/>
    </xf>
    <xf numFmtId="38" fontId="15" fillId="0" borderId="1" xfId="14" applyNumberFormat="1" applyFont="1" applyFill="1" applyBorder="1" applyAlignment="1" applyProtection="1">
      <alignment horizontal="left"/>
    </xf>
    <xf numFmtId="38" fontId="15" fillId="0" borderId="0" xfId="14" applyNumberFormat="1" applyFont="1" applyFill="1" applyBorder="1" applyAlignment="1" applyProtection="1">
      <alignment horizontal="center"/>
    </xf>
    <xf numFmtId="38" fontId="15" fillId="0" borderId="11" xfId="14" applyNumberFormat="1" applyFont="1" applyFill="1" applyBorder="1" applyAlignment="1" applyProtection="1">
      <alignment horizontal="right"/>
      <protection locked="0"/>
    </xf>
    <xf numFmtId="38" fontId="15" fillId="0" borderId="17" xfId="14" applyNumberFormat="1" applyFont="1" applyFill="1" applyBorder="1" applyAlignment="1" applyProtection="1">
      <alignment horizontal="left"/>
    </xf>
    <xf numFmtId="38" fontId="15" fillId="0" borderId="3" xfId="14" applyNumberFormat="1" applyFont="1" applyFill="1" applyBorder="1" applyAlignment="1" applyProtection="1">
      <alignment horizontal="right"/>
    </xf>
    <xf numFmtId="38" fontId="15" fillId="0" borderId="3" xfId="14" applyNumberFormat="1" applyFont="1" applyFill="1" applyBorder="1" applyAlignment="1" applyProtection="1">
      <alignment horizontal="left"/>
    </xf>
    <xf numFmtId="0" fontId="43" fillId="0" borderId="19" xfId="14" applyFont="1" applyFill="1" applyBorder="1" applyAlignment="1" applyProtection="1">
      <alignment horizontal="left"/>
    </xf>
    <xf numFmtId="0" fontId="15" fillId="0" borderId="20" xfId="14" applyFont="1" applyFill="1" applyBorder="1" applyAlignment="1" applyProtection="1">
      <alignment horizontal="right"/>
    </xf>
    <xf numFmtId="0" fontId="15" fillId="0" borderId="20" xfId="14" applyFont="1" applyFill="1" applyBorder="1" applyProtection="1"/>
    <xf numFmtId="0" fontId="15" fillId="0" borderId="21" xfId="14" applyFont="1" applyFill="1" applyBorder="1" applyProtection="1"/>
    <xf numFmtId="0" fontId="15" fillId="0" borderId="18" xfId="14" applyFont="1" applyFill="1" applyBorder="1" applyProtection="1"/>
    <xf numFmtId="0" fontId="15" fillId="0" borderId="0" xfId="14" applyFont="1" applyFill="1" applyAlignment="1" applyProtection="1">
      <alignment horizontal="left"/>
    </xf>
    <xf numFmtId="0" fontId="15" fillId="0" borderId="0" xfId="14" applyFont="1" applyFill="1" applyAlignment="1" applyProtection="1">
      <alignment horizontal="right"/>
    </xf>
    <xf numFmtId="0" fontId="15" fillId="0" borderId="0" xfId="14" applyFont="1" applyFill="1" applyProtection="1"/>
    <xf numFmtId="0" fontId="30" fillId="0" borderId="0" xfId="14" applyFont="1" applyFill="1" applyAlignment="1">
      <alignment horizontal="left"/>
    </xf>
    <xf numFmtId="0" fontId="30" fillId="0" borderId="0" xfId="14" applyFont="1" applyFill="1" applyAlignment="1">
      <alignment horizontal="right"/>
    </xf>
    <xf numFmtId="0" fontId="30" fillId="0" borderId="0" xfId="14" applyFont="1" applyFill="1"/>
    <xf numFmtId="0" fontId="9" fillId="0" borderId="42" xfId="14" applyFont="1" applyFill="1" applyBorder="1" applyAlignment="1" applyProtection="1">
      <alignment horizontal="left"/>
    </xf>
    <xf numFmtId="0" fontId="9" fillId="0" borderId="63" xfId="22" applyFont="1" applyFill="1" applyBorder="1" applyProtection="1"/>
    <xf numFmtId="38" fontId="9" fillId="0" borderId="40" xfId="14" applyNumberFormat="1" applyFont="1" applyFill="1" applyBorder="1" applyAlignment="1" applyProtection="1">
      <alignment horizontal="left"/>
    </xf>
    <xf numFmtId="38" fontId="15" fillId="0" borderId="45" xfId="14" applyNumberFormat="1" applyFont="1" applyFill="1" applyBorder="1" applyAlignment="1" applyProtection="1">
      <alignment horizontal="right"/>
      <protection locked="0"/>
    </xf>
    <xf numFmtId="38" fontId="15" fillId="0" borderId="40" xfId="14" applyNumberFormat="1" applyFont="1" applyFill="1" applyBorder="1" applyAlignment="1" applyProtection="1">
      <alignment horizontal="left"/>
    </xf>
    <xf numFmtId="0" fontId="30" fillId="0" borderId="0" xfId="14" applyAlignment="1">
      <alignment horizontal="left" vertical="center" wrapText="1"/>
    </xf>
    <xf numFmtId="0" fontId="15" fillId="0" borderId="45" xfId="14" applyFont="1" applyFill="1" applyBorder="1" applyProtection="1"/>
    <xf numFmtId="0" fontId="15" fillId="0" borderId="48" xfId="14" applyFont="1" applyFill="1" applyBorder="1" applyProtection="1"/>
    <xf numFmtId="0" fontId="30" fillId="0" borderId="0" xfId="14" applyFill="1"/>
    <xf numFmtId="0" fontId="8" fillId="0" borderId="0" xfId="23" applyFont="1" applyFill="1"/>
    <xf numFmtId="0" fontId="5" fillId="0" borderId="0" xfId="23" applyFont="1" applyFill="1"/>
    <xf numFmtId="0" fontId="8" fillId="0" borderId="0" xfId="23" applyFont="1" applyFill="1" applyBorder="1"/>
    <xf numFmtId="0" fontId="9" fillId="0" borderId="6" xfId="23" applyNumberFormat="1" applyFont="1" applyFill="1" applyBorder="1" applyAlignment="1">
      <alignment horizontal="center"/>
    </xf>
    <xf numFmtId="1" fontId="9" fillId="0" borderId="6" xfId="23" applyNumberFormat="1" applyFont="1" applyFill="1" applyBorder="1" applyAlignment="1">
      <alignment horizontal="center"/>
    </xf>
    <xf numFmtId="1" fontId="9" fillId="0" borderId="34" xfId="23" applyNumberFormat="1" applyFont="1" applyFill="1" applyBorder="1" applyAlignment="1">
      <alignment horizontal="center"/>
    </xf>
    <xf numFmtId="0" fontId="8" fillId="0" borderId="6" xfId="23" applyFont="1" applyFill="1" applyBorder="1"/>
    <xf numFmtId="3" fontId="15" fillId="0" borderId="0" xfId="23" applyNumberFormat="1" applyFont="1" applyFill="1" applyBorder="1" applyAlignment="1">
      <alignment horizontal="center"/>
    </xf>
    <xf numFmtId="3" fontId="15" fillId="0" borderId="35" xfId="23" applyNumberFormat="1" applyFont="1" applyFill="1" applyBorder="1" applyAlignment="1">
      <alignment horizontal="center"/>
    </xf>
    <xf numFmtId="3" fontId="11" fillId="0" borderId="0" xfId="23" applyNumberFormat="1" applyFont="1" applyFill="1" applyBorder="1"/>
    <xf numFmtId="0" fontId="11" fillId="0" borderId="0" xfId="23" applyFont="1" applyFill="1" applyBorder="1"/>
    <xf numFmtId="0" fontId="8" fillId="0" borderId="11" xfId="23" applyFont="1" applyFill="1" applyBorder="1"/>
    <xf numFmtId="3" fontId="9" fillId="0" borderId="0" xfId="23" applyNumberFormat="1" applyFont="1" applyFill="1" applyBorder="1" applyAlignment="1" applyProtection="1">
      <alignment horizontal="center"/>
    </xf>
    <xf numFmtId="41" fontId="9" fillId="0" borderId="0" xfId="23" applyNumberFormat="1" applyFont="1" applyFill="1" applyBorder="1" applyAlignment="1" applyProtection="1">
      <alignment horizontal="center"/>
    </xf>
    <xf numFmtId="41" fontId="9" fillId="0" borderId="0" xfId="23" applyNumberFormat="1" applyFont="1" applyFill="1" applyBorder="1" applyAlignment="1" applyProtection="1">
      <alignment horizontal="right"/>
    </xf>
    <xf numFmtId="3" fontId="9" fillId="0" borderId="0" xfId="23" applyNumberFormat="1" applyFont="1" applyFill="1" applyBorder="1" applyAlignment="1" applyProtection="1">
      <alignment horizontal="right"/>
    </xf>
    <xf numFmtId="3" fontId="9" fillId="0" borderId="11" xfId="23" applyNumberFormat="1" applyFont="1" applyFill="1" applyBorder="1" applyAlignment="1" applyProtection="1">
      <alignment horizontal="right"/>
    </xf>
    <xf numFmtId="0" fontId="15" fillId="0" borderId="0" xfId="23" applyFont="1" applyFill="1" applyBorder="1" applyAlignment="1">
      <alignment horizontal="right"/>
    </xf>
    <xf numFmtId="38" fontId="15" fillId="0" borderId="0" xfId="23" quotePrefix="1" applyNumberFormat="1" applyFont="1" applyFill="1" applyBorder="1" applyAlignment="1" applyProtection="1">
      <alignment horizontal="center"/>
    </xf>
    <xf numFmtId="41" fontId="15" fillId="0" borderId="0" xfId="23" applyNumberFormat="1" applyFont="1" applyFill="1" applyBorder="1" applyAlignment="1" applyProtection="1">
      <alignment horizontal="center"/>
    </xf>
    <xf numFmtId="41" fontId="15" fillId="0" borderId="0" xfId="23" applyNumberFormat="1" applyFont="1" applyFill="1" applyBorder="1" applyAlignment="1" applyProtection="1">
      <alignment horizontal="right"/>
    </xf>
    <xf numFmtId="3" fontId="15" fillId="0" borderId="0" xfId="23" applyNumberFormat="1" applyFont="1" applyFill="1" applyBorder="1" applyAlignment="1">
      <alignment horizontal="right"/>
    </xf>
    <xf numFmtId="38" fontId="11" fillId="0" borderId="0" xfId="23" applyNumberFormat="1" applyFont="1" applyFill="1" applyBorder="1"/>
    <xf numFmtId="3" fontId="15" fillId="0" borderId="0" xfId="23" quotePrefix="1" applyNumberFormat="1" applyFont="1" applyFill="1" applyBorder="1" applyAlignment="1">
      <alignment horizontal="right"/>
    </xf>
    <xf numFmtId="3" fontId="12" fillId="0" borderId="0" xfId="0" applyNumberFormat="1" applyFont="1" applyBorder="1" applyAlignment="1">
      <alignment vertical="center" wrapText="1"/>
    </xf>
    <xf numFmtId="41" fontId="15" fillId="0" borderId="0" xfId="23" applyNumberFormat="1" applyFont="1" applyFill="1" applyBorder="1" applyAlignment="1">
      <alignment horizontal="center"/>
    </xf>
    <xf numFmtId="41" fontId="15" fillId="0" borderId="0" xfId="23" applyNumberFormat="1" applyFont="1" applyFill="1" applyBorder="1" applyAlignment="1">
      <alignment horizontal="right"/>
    </xf>
    <xf numFmtId="41" fontId="15" fillId="0" borderId="0" xfId="23" quotePrefix="1" applyNumberFormat="1" applyFont="1" applyFill="1" applyBorder="1" applyAlignment="1" applyProtection="1">
      <alignment horizontal="center"/>
    </xf>
    <xf numFmtId="41" fontId="15" fillId="0" borderId="0" xfId="23" quotePrefix="1" applyNumberFormat="1" applyFont="1" applyFill="1" applyBorder="1" applyAlignment="1">
      <alignment horizontal="right"/>
    </xf>
    <xf numFmtId="3" fontId="15" fillId="0" borderId="0" xfId="23" quotePrefix="1" applyNumberFormat="1" applyFont="1" applyFill="1" applyBorder="1" applyAlignment="1" applyProtection="1">
      <alignment horizontal="center"/>
    </xf>
    <xf numFmtId="38" fontId="15" fillId="0" borderId="0" xfId="23" quotePrefix="1" applyNumberFormat="1" applyFont="1" applyFill="1" applyBorder="1" applyAlignment="1" applyProtection="1">
      <alignment horizontal="center"/>
      <protection locked="0"/>
    </xf>
    <xf numFmtId="41" fontId="15" fillId="0" borderId="0" xfId="23" quotePrefix="1" applyNumberFormat="1" applyFont="1" applyFill="1" applyBorder="1" applyAlignment="1" applyProtection="1">
      <alignment horizontal="center"/>
      <protection locked="0"/>
    </xf>
    <xf numFmtId="3" fontId="15" fillId="0" borderId="0" xfId="23" quotePrefix="1" applyNumberFormat="1" applyFont="1" applyFill="1" applyBorder="1" applyAlignment="1" applyProtection="1">
      <alignment horizontal="center"/>
      <protection locked="0"/>
    </xf>
    <xf numFmtId="41" fontId="15" fillId="0" borderId="0" xfId="23" quotePrefix="1" applyNumberFormat="1" applyFont="1" applyFill="1" applyBorder="1" applyAlignment="1" applyProtection="1">
      <alignment horizontal="right"/>
      <protection locked="0"/>
    </xf>
    <xf numFmtId="0" fontId="8" fillId="0" borderId="29" xfId="23" applyFont="1" applyFill="1" applyBorder="1"/>
    <xf numFmtId="38" fontId="8" fillId="0" borderId="0" xfId="23" applyNumberFormat="1" applyFont="1" applyFill="1" applyBorder="1"/>
    <xf numFmtId="0" fontId="11" fillId="0" borderId="0" xfId="23" applyFont="1" applyFill="1"/>
    <xf numFmtId="0" fontId="15" fillId="0" borderId="0" xfId="23" applyFont="1" applyFill="1"/>
    <xf numFmtId="3" fontId="15" fillId="0" borderId="0" xfId="23" applyNumberFormat="1" applyFont="1" applyFill="1" applyAlignment="1">
      <alignment horizontal="center"/>
    </xf>
    <xf numFmtId="3" fontId="11" fillId="0" borderId="0" xfId="23" applyNumberFormat="1" applyFont="1" applyFill="1"/>
    <xf numFmtId="0" fontId="15" fillId="0" borderId="0" xfId="23" quotePrefix="1" applyFont="1" applyFill="1" applyBorder="1"/>
    <xf numFmtId="3" fontId="11" fillId="0" borderId="0" xfId="23" applyNumberFormat="1" applyFont="1" applyFill="1" applyAlignment="1">
      <alignment horizontal="left"/>
    </xf>
    <xf numFmtId="0" fontId="17" fillId="0" borderId="0" xfId="23" applyFont="1" applyFill="1"/>
    <xf numFmtId="0" fontId="8" fillId="0" borderId="20" xfId="14" applyFont="1" applyBorder="1"/>
    <xf numFmtId="0" fontId="11" fillId="0" borderId="20" xfId="14" applyFont="1" applyBorder="1"/>
    <xf numFmtId="3" fontId="11" fillId="0" borderId="20" xfId="14" applyNumberFormat="1" applyFont="1" applyBorder="1"/>
    <xf numFmtId="0" fontId="8" fillId="0" borderId="0" xfId="14" applyFont="1"/>
    <xf numFmtId="0" fontId="5" fillId="0" borderId="0" xfId="14" applyFont="1"/>
    <xf numFmtId="0" fontId="8" fillId="0" borderId="0" xfId="14" applyFont="1" applyBorder="1"/>
    <xf numFmtId="1" fontId="9" fillId="0" borderId="4" xfId="14" applyNumberFormat="1" applyFont="1" applyFill="1" applyBorder="1" applyAlignment="1">
      <alignment horizontal="center"/>
    </xf>
    <xf numFmtId="0" fontId="9" fillId="0" borderId="4" xfId="14" applyNumberFormat="1" applyFont="1" applyFill="1" applyBorder="1" applyAlignment="1">
      <alignment horizontal="center"/>
    </xf>
    <xf numFmtId="0" fontId="9" fillId="0" borderId="5" xfId="14" applyNumberFormat="1" applyFont="1" applyFill="1" applyBorder="1" applyAlignment="1">
      <alignment horizontal="center"/>
    </xf>
    <xf numFmtId="0" fontId="8" fillId="0" borderId="6" xfId="14" applyFont="1" applyBorder="1"/>
    <xf numFmtId="0" fontId="9" fillId="0" borderId="19" xfId="14" applyFont="1" applyFill="1" applyBorder="1" applyProtection="1"/>
    <xf numFmtId="3" fontId="9" fillId="0" borderId="20" xfId="14" applyNumberFormat="1" applyFont="1" applyFill="1" applyBorder="1" applyAlignment="1" applyProtection="1">
      <alignment horizontal="center"/>
    </xf>
    <xf numFmtId="3" fontId="9" fillId="0" borderId="20" xfId="14" applyNumberFormat="1" applyFont="1" applyFill="1" applyBorder="1" applyAlignment="1">
      <alignment horizontal="center"/>
    </xf>
    <xf numFmtId="3" fontId="9" fillId="0" borderId="21" xfId="14" applyNumberFormat="1" applyFont="1" applyFill="1" applyBorder="1" applyAlignment="1">
      <alignment horizontal="center"/>
    </xf>
    <xf numFmtId="0" fontId="5" fillId="0" borderId="0" xfId="14" applyFont="1" applyBorder="1"/>
    <xf numFmtId="0" fontId="8" fillId="0" borderId="11" xfId="14" applyFont="1" applyBorder="1"/>
    <xf numFmtId="41" fontId="15" fillId="0" borderId="0" xfId="2" applyNumberFormat="1" applyFont="1" applyFill="1" applyBorder="1" applyAlignment="1">
      <alignment horizontal="center"/>
    </xf>
    <xf numFmtId="41" fontId="15" fillId="0" borderId="0" xfId="2" quotePrefix="1" applyNumberFormat="1" applyFont="1" applyFill="1" applyBorder="1" applyAlignment="1">
      <alignment horizontal="center"/>
    </xf>
    <xf numFmtId="3" fontId="11" fillId="0" borderId="0" xfId="14" applyNumberFormat="1" applyFont="1" applyFill="1" applyBorder="1" applyAlignment="1">
      <alignment horizontal="right"/>
    </xf>
    <xf numFmtId="3" fontId="15" fillId="0" borderId="0" xfId="2" quotePrefix="1" applyNumberFormat="1" applyFont="1" applyFill="1" applyBorder="1" applyAlignment="1">
      <alignment horizontal="right"/>
    </xf>
    <xf numFmtId="41" fontId="15" fillId="0" borderId="0" xfId="2" quotePrefix="1" applyNumberFormat="1" applyFont="1" applyFill="1" applyBorder="1" applyAlignment="1">
      <alignment horizontal="right"/>
    </xf>
    <xf numFmtId="0" fontId="22" fillId="0" borderId="0" xfId="0" applyFont="1" applyBorder="1" applyAlignment="1">
      <alignment vertical="center" wrapText="1"/>
    </xf>
    <xf numFmtId="3" fontId="15" fillId="0" borderId="0" xfId="14" quotePrefix="1" applyNumberFormat="1" applyFont="1" applyFill="1" applyBorder="1" applyAlignment="1" applyProtection="1">
      <alignment horizontal="center"/>
    </xf>
    <xf numFmtId="3" fontId="22" fillId="0" borderId="0" xfId="0" applyNumberFormat="1" applyFont="1" applyBorder="1" applyAlignment="1">
      <alignment vertical="center" wrapText="1"/>
    </xf>
    <xf numFmtId="0" fontId="15" fillId="0" borderId="1" xfId="24" applyFont="1" applyFill="1" applyBorder="1" applyProtection="1">
      <protection locked="0"/>
    </xf>
    <xf numFmtId="0" fontId="15" fillId="0" borderId="1" xfId="25" applyFont="1" applyFill="1" applyBorder="1" applyProtection="1"/>
    <xf numFmtId="3" fontId="15" fillId="0" borderId="0" xfId="2" quotePrefix="1" applyNumberFormat="1" applyFont="1" applyFill="1" applyBorder="1" applyAlignment="1">
      <alignment horizontal="center"/>
    </xf>
    <xf numFmtId="41" fontId="15" fillId="0" borderId="0" xfId="2" quotePrefix="1" applyNumberFormat="1" applyFont="1" applyFill="1" applyBorder="1" applyAlignment="1" applyProtection="1">
      <alignment horizontal="center"/>
      <protection locked="0"/>
    </xf>
    <xf numFmtId="41" fontId="15" fillId="0" borderId="0" xfId="2" quotePrefix="1" applyNumberFormat="1" applyFont="1" applyFill="1" applyBorder="1" applyAlignment="1" applyProtection="1">
      <alignment horizontal="center"/>
    </xf>
    <xf numFmtId="0" fontId="15" fillId="0" borderId="1" xfId="14" applyFont="1" applyFill="1" applyBorder="1"/>
    <xf numFmtId="38" fontId="15" fillId="0" borderId="0" xfId="14" quotePrefix="1" applyNumberFormat="1" applyFont="1" applyFill="1" applyBorder="1" applyAlignment="1" applyProtection="1">
      <alignment horizontal="center"/>
      <protection locked="0"/>
    </xf>
    <xf numFmtId="3" fontId="22" fillId="0" borderId="0" xfId="0" applyNumberFormat="1" applyFont="1" applyFill="1" applyBorder="1" applyAlignment="1">
      <alignment vertical="center" wrapText="1"/>
    </xf>
    <xf numFmtId="3" fontId="15" fillId="0" borderId="0" xfId="14" quotePrefix="1" applyNumberFormat="1" applyFont="1" applyFill="1" applyBorder="1" applyAlignment="1" applyProtection="1">
      <alignment horizontal="center"/>
      <protection locked="0"/>
    </xf>
    <xf numFmtId="0" fontId="8" fillId="0" borderId="35" xfId="14" applyFont="1" applyBorder="1"/>
    <xf numFmtId="3" fontId="11" fillId="0" borderId="0" xfId="14" applyNumberFormat="1" applyFont="1"/>
    <xf numFmtId="0" fontId="17" fillId="0" borderId="0" xfId="14" applyFont="1" applyFill="1"/>
    <xf numFmtId="3" fontId="15" fillId="0" borderId="0" xfId="14" applyNumberFormat="1" applyFont="1" applyFill="1" applyAlignment="1">
      <alignment horizontal="center"/>
    </xf>
    <xf numFmtId="0" fontId="10" fillId="0" borderId="0" xfId="26" applyFont="1"/>
    <xf numFmtId="0" fontId="5" fillId="0" borderId="0" xfId="26" applyFont="1"/>
    <xf numFmtId="0" fontId="11" fillId="0" borderId="0" xfId="26" applyFont="1"/>
    <xf numFmtId="0" fontId="8" fillId="0" borderId="0" xfId="26" applyFont="1"/>
    <xf numFmtId="0" fontId="9" fillId="0" borderId="26" xfId="26" applyFont="1" applyFill="1" applyBorder="1" applyAlignment="1">
      <alignment horizontal="left" vertical="center" wrapText="1"/>
    </xf>
    <xf numFmtId="0" fontId="9" fillId="0" borderId="27" xfId="26" applyFont="1" applyFill="1" applyBorder="1" applyAlignment="1">
      <alignment horizontal="center" vertical="center" wrapText="1"/>
    </xf>
    <xf numFmtId="0" fontId="9" fillId="0" borderId="34" xfId="26" applyFont="1" applyFill="1" applyBorder="1" applyAlignment="1">
      <alignment horizontal="center" vertical="center" wrapText="1"/>
    </xf>
    <xf numFmtId="0" fontId="8" fillId="0" borderId="29" xfId="26" applyFont="1" applyBorder="1"/>
    <xf numFmtId="0" fontId="9" fillId="0" borderId="26" xfId="26" applyFont="1" applyFill="1" applyBorder="1" applyAlignment="1">
      <alignment vertical="center" wrapText="1"/>
    </xf>
    <xf numFmtId="38" fontId="9" fillId="0" borderId="27" xfId="14" applyNumberFormat="1" applyFont="1" applyFill="1" applyBorder="1" applyAlignment="1" applyProtection="1">
      <alignment horizontal="right" vertical="center" wrapText="1"/>
      <protection locked="0"/>
    </xf>
    <xf numFmtId="38" fontId="9" fillId="6" borderId="28" xfId="14" applyNumberFormat="1" applyFont="1" applyFill="1" applyBorder="1" applyAlignment="1" applyProtection="1">
      <alignment horizontal="right" vertical="center" wrapText="1"/>
    </xf>
    <xf numFmtId="3" fontId="10" fillId="0" borderId="0" xfId="26" applyNumberFormat="1" applyFont="1"/>
    <xf numFmtId="38" fontId="15" fillId="0" borderId="27" xfId="14" quotePrefix="1" applyNumberFormat="1" applyFont="1" applyFill="1" applyBorder="1" applyAlignment="1" applyProtection="1">
      <alignment horizontal="right" vertical="center" wrapText="1"/>
      <protection locked="0"/>
    </xf>
    <xf numFmtId="0" fontId="15" fillId="0" borderId="26" xfId="26" applyFont="1" applyFill="1" applyBorder="1" applyAlignment="1">
      <alignment vertical="center" wrapText="1"/>
    </xf>
    <xf numFmtId="38" fontId="15" fillId="0" borderId="27" xfId="14" applyNumberFormat="1" applyFont="1" applyFill="1" applyBorder="1" applyAlignment="1" applyProtection="1">
      <alignment horizontal="right" vertical="center" wrapText="1"/>
      <protection locked="0"/>
    </xf>
    <xf numFmtId="38" fontId="15" fillId="6" borderId="28" xfId="14" applyNumberFormat="1" applyFont="1" applyFill="1" applyBorder="1" applyAlignment="1" applyProtection="1">
      <alignment horizontal="right" vertical="center" wrapText="1"/>
    </xf>
    <xf numFmtId="0" fontId="15" fillId="0" borderId="1" xfId="26" quotePrefix="1" applyFont="1" applyFill="1" applyBorder="1" applyAlignment="1">
      <alignment vertical="center" wrapText="1"/>
    </xf>
    <xf numFmtId="38" fontId="15" fillId="0" borderId="0" xfId="26" applyNumberFormat="1" applyFont="1" applyFill="1" applyBorder="1" applyAlignment="1" applyProtection="1">
      <alignment horizontal="right" vertical="center" wrapText="1"/>
    </xf>
    <xf numFmtId="38" fontId="15" fillId="0" borderId="11" xfId="26" applyNumberFormat="1" applyFont="1" applyFill="1" applyBorder="1" applyAlignment="1" applyProtection="1">
      <alignment horizontal="right" vertical="center" wrapText="1"/>
    </xf>
    <xf numFmtId="0" fontId="43" fillId="0" borderId="17" xfId="26" applyFont="1" applyFill="1" applyBorder="1" applyAlignment="1">
      <alignment vertical="center" wrapText="1"/>
    </xf>
    <xf numFmtId="0" fontId="15" fillId="0" borderId="3" xfId="26" applyFont="1" applyFill="1" applyBorder="1" applyAlignment="1">
      <alignment vertical="center" wrapText="1"/>
    </xf>
    <xf numFmtId="0" fontId="15" fillId="0" borderId="18" xfId="26" applyFont="1" applyFill="1" applyBorder="1" applyAlignment="1">
      <alignment vertical="center" wrapText="1"/>
    </xf>
    <xf numFmtId="0" fontId="15" fillId="0" borderId="0" xfId="26" applyFont="1" applyFill="1" applyBorder="1" applyAlignment="1">
      <alignment vertical="center" wrapText="1"/>
    </xf>
    <xf numFmtId="0" fontId="15" fillId="0" borderId="0" xfId="26" applyFont="1" applyFill="1" applyAlignment="1">
      <alignment vertical="center" wrapText="1"/>
    </xf>
    <xf numFmtId="0" fontId="17" fillId="0" borderId="0" xfId="26" applyFont="1" applyFill="1" applyAlignment="1">
      <alignment vertical="center" wrapText="1"/>
    </xf>
    <xf numFmtId="0" fontId="10" fillId="0" borderId="1" xfId="27" applyFont="1" applyFill="1" applyBorder="1" applyProtection="1">
      <protection locked="0"/>
    </xf>
    <xf numFmtId="3" fontId="10" fillId="0" borderId="0" xfId="27" applyNumberFormat="1" applyFont="1" applyFill="1" applyBorder="1"/>
    <xf numFmtId="3" fontId="9" fillId="0" borderId="0" xfId="27" applyNumberFormat="1" applyFont="1" applyFill="1" applyBorder="1" applyAlignment="1" applyProtection="1">
      <alignment horizontal="right"/>
    </xf>
    <xf numFmtId="0" fontId="11" fillId="0" borderId="1" xfId="27" applyFont="1" applyFill="1" applyBorder="1" applyProtection="1">
      <protection locked="0"/>
    </xf>
    <xf numFmtId="3" fontId="11" fillId="0" borderId="0" xfId="27" applyNumberFormat="1" applyFont="1" applyFill="1" applyBorder="1"/>
    <xf numFmtId="0" fontId="8" fillId="0" borderId="0" xfId="27" applyFont="1" applyBorder="1"/>
    <xf numFmtId="0" fontId="11" fillId="0" borderId="0" xfId="27" applyFont="1" applyBorder="1" applyAlignment="1">
      <alignment horizontal="right"/>
    </xf>
    <xf numFmtId="0" fontId="11" fillId="0" borderId="0" xfId="27" applyFont="1" applyFill="1" applyBorder="1" applyAlignment="1">
      <alignment horizontal="right"/>
    </xf>
    <xf numFmtId="0" fontId="8" fillId="0" borderId="0" xfId="27" applyFont="1" applyBorder="1" applyAlignment="1">
      <alignment horizontal="right"/>
    </xf>
    <xf numFmtId="3" fontId="11" fillId="0" borderId="0" xfId="27" applyNumberFormat="1" applyFont="1" applyBorder="1"/>
    <xf numFmtId="3" fontId="11" fillId="0" borderId="0" xfId="27" applyNumberFormat="1" applyFont="1" applyBorder="1" applyAlignment="1">
      <alignment horizontal="right"/>
    </xf>
    <xf numFmtId="3" fontId="11" fillId="0" borderId="0" xfId="27" applyNumberFormat="1" applyFont="1" applyFill="1" applyBorder="1" applyAlignment="1">
      <alignment horizontal="right"/>
    </xf>
    <xf numFmtId="0" fontId="8" fillId="0" borderId="11" xfId="27" applyFont="1" applyBorder="1"/>
    <xf numFmtId="3" fontId="9" fillId="6" borderId="0" xfId="27" applyNumberFormat="1" applyFont="1" applyFill="1" applyBorder="1" applyAlignment="1" applyProtection="1">
      <alignment horizontal="right"/>
    </xf>
    <xf numFmtId="167" fontId="10" fillId="0" borderId="0" xfId="1" applyNumberFormat="1" applyFont="1" applyBorder="1" applyAlignment="1">
      <alignment horizontal="right" vertical="center"/>
    </xf>
    <xf numFmtId="167" fontId="10" fillId="0" borderId="11" xfId="1" applyNumberFormat="1" applyFont="1" applyBorder="1" applyAlignment="1">
      <alignment horizontal="right" vertical="center"/>
    </xf>
    <xf numFmtId="3" fontId="15" fillId="0" borderId="0" xfId="27" applyNumberFormat="1" applyFont="1" applyFill="1" applyBorder="1" applyAlignment="1" applyProtection="1">
      <alignment horizontal="right"/>
      <protection locked="0"/>
    </xf>
    <xf numFmtId="3" fontId="11" fillId="0" borderId="0" xfId="27" applyNumberFormat="1" applyFont="1" applyBorder="1" applyAlignment="1">
      <alignment horizontal="right" vertical="center"/>
    </xf>
    <xf numFmtId="3" fontId="11" fillId="0" borderId="0" xfId="27" applyNumberFormat="1" applyFont="1" applyFill="1" applyBorder="1" applyAlignment="1">
      <alignment horizontal="right" vertical="center"/>
    </xf>
    <xf numFmtId="3" fontId="11" fillId="0" borderId="11" xfId="27" applyNumberFormat="1" applyFont="1" applyBorder="1"/>
    <xf numFmtId="0" fontId="11" fillId="0" borderId="1" xfId="27" quotePrefix="1" applyFont="1" applyFill="1" applyBorder="1" applyProtection="1">
      <protection locked="0"/>
    </xf>
    <xf numFmtId="0" fontId="11" fillId="0" borderId="1" xfId="27" applyFont="1" applyFill="1" applyBorder="1" applyAlignment="1" applyProtection="1">
      <alignment horizontal="left" indent="1"/>
      <protection locked="0"/>
    </xf>
    <xf numFmtId="0" fontId="62" fillId="0" borderId="1" xfId="0" applyFont="1" applyBorder="1"/>
    <xf numFmtId="3" fontId="10" fillId="0" borderId="0" xfId="27" applyNumberFormat="1" applyFont="1" applyFill="1" applyBorder="1" applyAlignment="1">
      <alignment horizontal="right"/>
    </xf>
    <xf numFmtId="3" fontId="10" fillId="0" borderId="0" xfId="27" applyNumberFormat="1" applyFont="1" applyBorder="1"/>
    <xf numFmtId="3" fontId="10" fillId="0" borderId="0" xfId="27" applyNumberFormat="1" applyFont="1" applyBorder="1" applyAlignment="1">
      <alignment horizontal="right" vertical="center"/>
    </xf>
    <xf numFmtId="3" fontId="10" fillId="0" borderId="0" xfId="27" applyNumberFormat="1" applyFont="1" applyFill="1" applyBorder="1" applyAlignment="1">
      <alignment horizontal="right" vertical="center"/>
    </xf>
    <xf numFmtId="3" fontId="10" fillId="0" borderId="11" xfId="27" applyNumberFormat="1" applyFont="1" applyBorder="1"/>
    <xf numFmtId="3" fontId="11" fillId="0" borderId="11" xfId="27" applyNumberFormat="1" applyFont="1" applyFill="1" applyBorder="1" applyAlignment="1">
      <alignment horizontal="right" vertical="center"/>
    </xf>
    <xf numFmtId="3" fontId="11" fillId="0" borderId="0" xfId="27" applyNumberFormat="1" applyFont="1" applyFill="1" applyBorder="1" applyAlignment="1">
      <alignment horizontal="center"/>
    </xf>
    <xf numFmtId="3" fontId="11" fillId="0" borderId="3" xfId="27" applyNumberFormat="1" applyFont="1" applyFill="1" applyBorder="1" applyAlignment="1">
      <alignment horizontal="right"/>
    </xf>
    <xf numFmtId="3" fontId="11" fillId="0" borderId="3" xfId="27" applyNumberFormat="1" applyFont="1" applyFill="1" applyBorder="1" applyAlignment="1">
      <alignment horizontal="right" vertical="center"/>
    </xf>
    <xf numFmtId="3" fontId="11" fillId="0" borderId="18" xfId="27" applyNumberFormat="1" applyFont="1" applyFill="1" applyBorder="1" applyAlignment="1">
      <alignment horizontal="right" vertical="center"/>
    </xf>
    <xf numFmtId="0" fontId="15" fillId="0" borderId="19" xfId="27" applyFont="1" applyFill="1" applyBorder="1"/>
    <xf numFmtId="0" fontId="11" fillId="0" borderId="20" xfId="27" applyFont="1" applyFill="1" applyBorder="1"/>
    <xf numFmtId="0" fontId="8" fillId="0" borderId="20" xfId="27" applyFont="1" applyFill="1" applyBorder="1"/>
    <xf numFmtId="0" fontId="8" fillId="0" borderId="20" xfId="27" applyFont="1" applyBorder="1"/>
    <xf numFmtId="0" fontId="11" fillId="0" borderId="20" xfId="27" applyFont="1" applyBorder="1" applyAlignment="1">
      <alignment horizontal="center" vertical="center"/>
    </xf>
    <xf numFmtId="0" fontId="11" fillId="0" borderId="20" xfId="27" applyFont="1" applyBorder="1" applyAlignment="1">
      <alignment vertical="center"/>
    </xf>
    <xf numFmtId="38" fontId="10" fillId="0" borderId="57" xfId="28" applyNumberFormat="1" applyFont="1" applyBorder="1" applyAlignment="1" applyProtection="1">
      <alignment horizontal="center"/>
    </xf>
    <xf numFmtId="38" fontId="10" fillId="0" borderId="57" xfId="28" applyNumberFormat="1" applyFont="1" applyBorder="1" applyAlignment="1" applyProtection="1">
      <alignment horizontal="center" wrapText="1"/>
    </xf>
    <xf numFmtId="38" fontId="10" fillId="0" borderId="9" xfId="28" applyNumberFormat="1" applyFont="1" applyFill="1" applyBorder="1" applyAlignment="1" applyProtection="1">
      <alignment horizontal="center"/>
      <protection locked="0"/>
    </xf>
    <xf numFmtId="38" fontId="9" fillId="0" borderId="9" xfId="28" quotePrefix="1" applyNumberFormat="1" applyFont="1" applyFill="1" applyBorder="1" applyAlignment="1" applyProtection="1">
      <alignment horizontal="center"/>
      <protection locked="0"/>
    </xf>
    <xf numFmtId="38" fontId="9" fillId="0" borderId="9" xfId="28" quotePrefix="1" applyNumberFormat="1" applyFont="1" applyFill="1" applyBorder="1" applyAlignment="1" applyProtection="1">
      <alignment horizontal="center"/>
    </xf>
    <xf numFmtId="0" fontId="2" fillId="0" borderId="0" xfId="0" applyFont="1"/>
    <xf numFmtId="38" fontId="9" fillId="0" borderId="9" xfId="28" applyNumberFormat="1" applyFont="1" applyFill="1" applyBorder="1" applyAlignment="1" applyProtection="1">
      <alignment horizontal="center"/>
      <protection locked="0"/>
    </xf>
    <xf numFmtId="38" fontId="15" fillId="0" borderId="9" xfId="28" quotePrefix="1" applyNumberFormat="1" applyFont="1" applyFill="1" applyBorder="1" applyAlignment="1" applyProtection="1">
      <alignment horizontal="center"/>
    </xf>
    <xf numFmtId="38" fontId="9" fillId="0" borderId="65" xfId="28" applyNumberFormat="1" applyFont="1" applyFill="1" applyBorder="1" applyAlignment="1" applyProtection="1">
      <alignment horizontal="center"/>
    </xf>
    <xf numFmtId="38" fontId="9" fillId="0" borderId="0" xfId="28" applyNumberFormat="1" applyFont="1" applyFill="1" applyBorder="1" applyAlignment="1" applyProtection="1">
      <alignment horizontal="center"/>
    </xf>
    <xf numFmtId="38" fontId="9" fillId="0" borderId="9" xfId="28" applyNumberFormat="1" applyFont="1" applyFill="1" applyBorder="1" applyAlignment="1" applyProtection="1">
      <alignment horizontal="center"/>
    </xf>
    <xf numFmtId="38" fontId="15" fillId="0" borderId="9" xfId="28" applyNumberFormat="1" applyFont="1" applyFill="1" applyBorder="1" applyAlignment="1" applyProtection="1">
      <alignment horizontal="center"/>
      <protection locked="0"/>
    </xf>
    <xf numFmtId="0" fontId="0" fillId="0" borderId="0" xfId="0" applyFont="1"/>
    <xf numFmtId="0" fontId="63" fillId="0" borderId="0" xfId="0" applyFont="1" applyFill="1"/>
    <xf numFmtId="0" fontId="0" fillId="0" borderId="0" xfId="0" applyFont="1" applyFill="1"/>
    <xf numFmtId="38" fontId="15" fillId="0" borderId="9" xfId="28" quotePrefix="1" applyNumberFormat="1" applyFont="1" applyFill="1" applyBorder="1" applyAlignment="1" applyProtection="1">
      <alignment horizontal="center"/>
      <protection locked="0"/>
    </xf>
    <xf numFmtId="38" fontId="15" fillId="0" borderId="9" xfId="27" quotePrefix="1" applyNumberFormat="1" applyFont="1" applyFill="1" applyBorder="1" applyAlignment="1" applyProtection="1">
      <alignment horizontal="center"/>
      <protection locked="0"/>
    </xf>
    <xf numFmtId="38" fontId="9" fillId="0" borderId="14" xfId="28" applyNumberFormat="1" applyFont="1" applyFill="1" applyBorder="1" applyAlignment="1" applyProtection="1">
      <alignment horizontal="center"/>
    </xf>
    <xf numFmtId="0" fontId="31" fillId="0" borderId="0" xfId="0" applyFont="1" applyFill="1"/>
    <xf numFmtId="38" fontId="9" fillId="0" borderId="65" xfId="28" quotePrefix="1" applyNumberFormat="1" applyFont="1" applyFill="1" applyBorder="1" applyAlignment="1" applyProtection="1">
      <alignment horizontal="center"/>
    </xf>
    <xf numFmtId="0" fontId="2" fillId="0" borderId="0" xfId="0" applyFont="1" applyFill="1"/>
    <xf numFmtId="38" fontId="15" fillId="0" borderId="9" xfId="28" applyNumberFormat="1" applyFont="1" applyFill="1" applyBorder="1" applyAlignment="1" applyProtection="1">
      <alignment horizontal="center"/>
    </xf>
    <xf numFmtId="38" fontId="9" fillId="0" borderId="9" xfId="27" quotePrefix="1" applyNumberFormat="1" applyFont="1" applyFill="1" applyBorder="1" applyAlignment="1" applyProtection="1">
      <alignment horizontal="center"/>
      <protection locked="0"/>
    </xf>
    <xf numFmtId="38" fontId="15" fillId="0" borderId="0" xfId="28" applyNumberFormat="1" applyFont="1" applyBorder="1" applyProtection="1"/>
    <xf numFmtId="38" fontId="15" fillId="0" borderId="0" xfId="28" applyNumberFormat="1" applyFont="1" applyBorder="1" applyAlignment="1" applyProtection="1">
      <alignment horizontal="right"/>
    </xf>
    <xf numFmtId="0" fontId="0" fillId="0" borderId="0" xfId="0" applyFill="1" applyAlignment="1">
      <alignment wrapText="1"/>
    </xf>
    <xf numFmtId="0" fontId="0" fillId="0" borderId="0" xfId="0" applyAlignment="1">
      <alignment wrapText="1"/>
    </xf>
    <xf numFmtId="0" fontId="8" fillId="0" borderId="0" xfId="29" applyFont="1"/>
    <xf numFmtId="0" fontId="8" fillId="0" borderId="0" xfId="29" applyFont="1" applyBorder="1"/>
    <xf numFmtId="0" fontId="8" fillId="0" borderId="6" xfId="29" applyFont="1" applyBorder="1"/>
    <xf numFmtId="0" fontId="9" fillId="0" borderId="6" xfId="29" applyFont="1" applyFill="1" applyBorder="1" applyAlignment="1">
      <alignment horizontal="center"/>
    </xf>
    <xf numFmtId="3" fontId="15" fillId="0" borderId="0" xfId="29" applyNumberFormat="1" applyFont="1" applyFill="1" applyBorder="1" applyAlignment="1">
      <alignment horizontal="center"/>
    </xf>
    <xf numFmtId="3" fontId="11" fillId="0" borderId="0" xfId="29" applyNumberFormat="1" applyFont="1" applyBorder="1" applyAlignment="1">
      <alignment horizontal="center"/>
    </xf>
    <xf numFmtId="0" fontId="11" fillId="0" borderId="0" xfId="29" applyFont="1" applyBorder="1" applyAlignment="1">
      <alignment horizontal="center"/>
    </xf>
    <xf numFmtId="0" fontId="8" fillId="0" borderId="35" xfId="29" applyFont="1" applyBorder="1"/>
    <xf numFmtId="3" fontId="11" fillId="0" borderId="0" xfId="9" quotePrefix="1" applyNumberFormat="1" applyFont="1" applyFill="1" applyBorder="1" applyAlignment="1" applyProtection="1">
      <alignment horizontal="center"/>
      <protection locked="0"/>
    </xf>
    <xf numFmtId="3" fontId="11" fillId="0" borderId="0" xfId="29" applyNumberFormat="1" applyFont="1" applyFill="1" applyBorder="1" applyAlignment="1">
      <alignment horizontal="center"/>
    </xf>
    <xf numFmtId="3" fontId="15" fillId="0" borderId="0" xfId="29" applyNumberFormat="1" applyFont="1" applyFill="1" applyBorder="1" applyAlignment="1" applyProtection="1">
      <alignment horizontal="center"/>
    </xf>
    <xf numFmtId="0" fontId="5" fillId="0" borderId="0" xfId="29" applyFont="1" applyBorder="1"/>
    <xf numFmtId="0" fontId="5" fillId="0" borderId="0" xfId="29" applyFont="1"/>
    <xf numFmtId="0" fontId="15" fillId="0" borderId="0" xfId="29" applyFont="1" applyFill="1" applyBorder="1" applyProtection="1"/>
    <xf numFmtId="0" fontId="15" fillId="0" borderId="0" xfId="29" applyFont="1" applyFill="1" applyBorder="1"/>
    <xf numFmtId="0" fontId="17" fillId="0" borderId="0" xfId="29" applyFont="1" applyFill="1" applyBorder="1"/>
    <xf numFmtId="0" fontId="15" fillId="0" borderId="0" xfId="29" applyFont="1" applyFill="1"/>
    <xf numFmtId="0" fontId="17" fillId="0" borderId="0" xfId="29" applyFont="1" applyFill="1"/>
    <xf numFmtId="0" fontId="11" fillId="0" borderId="0" xfId="29" applyFont="1" applyAlignment="1">
      <alignment horizontal="center"/>
    </xf>
    <xf numFmtId="0" fontId="3" fillId="0" borderId="0" xfId="29" applyFont="1" applyFill="1"/>
    <xf numFmtId="0" fontId="3" fillId="0" borderId="0" xfId="29"/>
    <xf numFmtId="0" fontId="15" fillId="0" borderId="0" xfId="29" applyFont="1" applyAlignment="1">
      <alignment horizontal="center"/>
    </xf>
    <xf numFmtId="0" fontId="15" fillId="0" borderId="0" xfId="29" applyFont="1" applyFill="1" applyProtection="1"/>
    <xf numFmtId="0" fontId="15" fillId="0" borderId="0" xfId="17" applyFont="1" applyFill="1"/>
    <xf numFmtId="0" fontId="30" fillId="0" borderId="0" xfId="17" applyAlignment="1">
      <alignment horizontal="left" vertical="center" wrapText="1"/>
    </xf>
    <xf numFmtId="0" fontId="15" fillId="0" borderId="0" xfId="17" applyFont="1"/>
    <xf numFmtId="0" fontId="30" fillId="0" borderId="0" xfId="17" applyFont="1" applyFill="1"/>
    <xf numFmtId="38" fontId="15" fillId="0" borderId="0" xfId="30" applyNumberFormat="1" applyFont="1" applyFill="1" applyBorder="1" applyProtection="1"/>
    <xf numFmtId="0" fontId="30" fillId="0" borderId="0" xfId="31"/>
    <xf numFmtId="0" fontId="30" fillId="0" borderId="0" xfId="31" applyFont="1"/>
    <xf numFmtId="0" fontId="30" fillId="0" borderId="0" xfId="31" applyBorder="1"/>
    <xf numFmtId="0" fontId="65" fillId="0" borderId="0" xfId="31" applyFont="1" applyBorder="1" applyAlignment="1">
      <alignment horizontal="center"/>
    </xf>
    <xf numFmtId="0" fontId="15" fillId="0" borderId="0" xfId="31" applyFont="1" applyBorder="1"/>
    <xf numFmtId="3" fontId="9" fillId="0" borderId="0" xfId="31" applyNumberFormat="1" applyFont="1" applyBorder="1" applyAlignment="1">
      <alignment horizontal="center"/>
    </xf>
    <xf numFmtId="3" fontId="11" fillId="0" borderId="0" xfId="19" applyNumberFormat="1" applyFont="1" applyFill="1" applyBorder="1" applyAlignment="1">
      <alignment horizontal="center"/>
    </xf>
    <xf numFmtId="3" fontId="15" fillId="0" borderId="0" xfId="31" applyNumberFormat="1" applyFont="1" applyFill="1" applyBorder="1" applyAlignment="1">
      <alignment horizontal="center"/>
    </xf>
    <xf numFmtId="3" fontId="15" fillId="0" borderId="0" xfId="31" applyNumberFormat="1" applyFont="1" applyBorder="1" applyAlignment="1">
      <alignment horizontal="center"/>
    </xf>
    <xf numFmtId="0" fontId="30" fillId="0" borderId="0" xfId="31" applyFill="1" applyAlignment="1">
      <alignment horizontal="center"/>
    </xf>
    <xf numFmtId="3" fontId="11" fillId="0" borderId="29" xfId="19" applyNumberFormat="1" applyFont="1" applyFill="1" applyBorder="1" applyAlignment="1">
      <alignment horizontal="center"/>
    </xf>
    <xf numFmtId="0" fontId="8" fillId="0" borderId="0" xfId="19" applyFont="1" applyFill="1" applyBorder="1"/>
    <xf numFmtId="0" fontId="30" fillId="0" borderId="0" xfId="31" applyFill="1" applyBorder="1"/>
    <xf numFmtId="3" fontId="11" fillId="2" borderId="0" xfId="19" applyNumberFormat="1" applyFont="1" applyFill="1" applyBorder="1" applyAlignment="1">
      <alignment horizontal="center"/>
    </xf>
    <xf numFmtId="3" fontId="11" fillId="2" borderId="29" xfId="19" applyNumberFormat="1" applyFont="1" applyFill="1" applyBorder="1" applyAlignment="1">
      <alignment horizontal="center"/>
    </xf>
    <xf numFmtId="0" fontId="15" fillId="0" borderId="29" xfId="31" applyFont="1" applyFill="1" applyBorder="1" applyAlignment="1">
      <alignment horizontal="center"/>
    </xf>
    <xf numFmtId="3" fontId="15" fillId="0" borderId="29" xfId="31" applyNumberFormat="1" applyFont="1" applyBorder="1" applyAlignment="1">
      <alignment horizontal="center"/>
    </xf>
    <xf numFmtId="10" fontId="11" fillId="0" borderId="0" xfId="19" applyNumberFormat="1" applyFont="1" applyFill="1" applyBorder="1" applyAlignment="1">
      <alignment horizontal="center"/>
    </xf>
    <xf numFmtId="10" fontId="11" fillId="0" borderId="66" xfId="19" applyNumberFormat="1" applyFont="1" applyFill="1" applyBorder="1" applyAlignment="1">
      <alignment horizontal="center"/>
    </xf>
    <xf numFmtId="10" fontId="15" fillId="0" borderId="0" xfId="31" applyNumberFormat="1" applyFont="1" applyBorder="1" applyAlignment="1">
      <alignment horizontal="center"/>
    </xf>
    <xf numFmtId="10" fontId="15" fillId="0" borderId="0" xfId="31" applyNumberFormat="1" applyFont="1" applyFill="1" applyBorder="1" applyAlignment="1">
      <alignment horizontal="center"/>
    </xf>
    <xf numFmtId="3" fontId="10" fillId="0" borderId="0" xfId="19" applyNumberFormat="1" applyFont="1" applyFill="1" applyBorder="1" applyAlignment="1">
      <alignment horizontal="center"/>
    </xf>
    <xf numFmtId="0" fontId="30" fillId="0" borderId="0" xfId="31" applyFill="1" applyBorder="1" applyAlignment="1">
      <alignment horizontal="center"/>
    </xf>
    <xf numFmtId="0" fontId="15" fillId="0" borderId="0" xfId="31" applyFont="1" applyBorder="1" applyAlignment="1">
      <alignment horizontal="center"/>
    </xf>
    <xf numFmtId="0" fontId="15" fillId="0" borderId="0" xfId="31" applyFont="1" applyFill="1" applyBorder="1" applyAlignment="1">
      <alignment horizontal="center"/>
    </xf>
    <xf numFmtId="0" fontId="9" fillId="0" borderId="0" xfId="31" applyFont="1" applyFill="1" applyBorder="1" applyAlignment="1">
      <alignment horizontal="center"/>
    </xf>
    <xf numFmtId="0" fontId="9" fillId="0" borderId="0" xfId="31" applyFont="1" applyBorder="1" applyAlignment="1">
      <alignment horizontal="center"/>
    </xf>
    <xf numFmtId="0" fontId="30" fillId="0" borderId="0" xfId="31" applyAlignment="1">
      <alignment vertical="center"/>
    </xf>
    <xf numFmtId="0" fontId="14" fillId="0" borderId="0" xfId="19" applyFont="1" applyFill="1" applyBorder="1" applyProtection="1">
      <protection locked="0"/>
    </xf>
    <xf numFmtId="0" fontId="30" fillId="0" borderId="0" xfId="31" applyFill="1"/>
    <xf numFmtId="0" fontId="65" fillId="0" borderId="0" xfId="31" applyFont="1" applyAlignment="1">
      <alignment horizontal="center"/>
    </xf>
    <xf numFmtId="0" fontId="30" fillId="0" borderId="0" xfId="31" applyFont="1" applyFill="1"/>
    <xf numFmtId="3" fontId="30" fillId="0" borderId="0" xfId="31" applyNumberFormat="1"/>
    <xf numFmtId="0" fontId="3" fillId="0" borderId="0" xfId="21" applyFill="1"/>
    <xf numFmtId="0" fontId="3" fillId="0" borderId="0" xfId="21" applyFont="1" applyFill="1" applyAlignment="1">
      <alignment horizontal="center"/>
    </xf>
    <xf numFmtId="0" fontId="3" fillId="0" borderId="0" xfId="21" applyFont="1" applyFill="1" applyBorder="1"/>
    <xf numFmtId="0" fontId="3" fillId="0" borderId="0" xfId="21" applyBorder="1"/>
    <xf numFmtId="0" fontId="67" fillId="0" borderId="0" xfId="0" applyFont="1" applyAlignment="1">
      <alignment horizontal="center"/>
    </xf>
    <xf numFmtId="0" fontId="67" fillId="0" borderId="0" xfId="0" applyFont="1"/>
    <xf numFmtId="0" fontId="66" fillId="0" borderId="0" xfId="0" applyFont="1" applyAlignment="1">
      <alignment horizontal="center"/>
    </xf>
    <xf numFmtId="0" fontId="62" fillId="0" borderId="0" xfId="0" applyFont="1" applyFill="1" applyBorder="1" applyAlignment="1"/>
    <xf numFmtId="3" fontId="62" fillId="0" borderId="0" xfId="0" applyNumberFormat="1" applyFont="1" applyFill="1" applyBorder="1" applyAlignment="1"/>
    <xf numFmtId="3" fontId="9" fillId="0" borderId="0" xfId="8" applyFont="1" applyFill="1" applyBorder="1" applyAlignment="1" applyProtection="1">
      <alignment horizontal="center" vertical="center" wrapText="1"/>
    </xf>
    <xf numFmtId="3" fontId="11" fillId="0" borderId="0" xfId="8" applyFont="1" applyFill="1" applyBorder="1" applyAlignment="1"/>
    <xf numFmtId="3" fontId="11" fillId="0" borderId="0" xfId="8" applyFont="1" applyFill="1" applyBorder="1" applyAlignment="1">
      <alignment horizontal="right"/>
    </xf>
    <xf numFmtId="3" fontId="9" fillId="0" borderId="70" xfId="8" applyFont="1" applyFill="1" applyBorder="1" applyAlignment="1" applyProtection="1">
      <alignment horizontal="center" vertical="center" wrapText="1"/>
    </xf>
    <xf numFmtId="3" fontId="9" fillId="0" borderId="71" xfId="8" applyFont="1" applyFill="1" applyBorder="1" applyAlignment="1" applyProtection="1">
      <alignment horizontal="center" vertical="center" wrapText="1"/>
    </xf>
    <xf numFmtId="3" fontId="10" fillId="0" borderId="70" xfId="8" applyFont="1" applyBorder="1" applyAlignment="1" applyProtection="1"/>
    <xf numFmtId="38" fontId="9" fillId="0" borderId="71" xfId="8" applyNumberFormat="1" applyFont="1" applyFill="1" applyBorder="1" applyAlignment="1" applyProtection="1">
      <alignment horizontal="right"/>
    </xf>
    <xf numFmtId="3" fontId="11" fillId="0" borderId="70" xfId="8" applyFont="1" applyFill="1" applyBorder="1" applyAlignment="1" applyProtection="1">
      <alignment horizontal="centerContinuous"/>
    </xf>
    <xf numFmtId="38" fontId="15" fillId="0" borderId="71" xfId="8" applyNumberFormat="1" applyFont="1" applyFill="1" applyBorder="1" applyAlignment="1" applyProtection="1">
      <alignment horizontal="right" wrapText="1"/>
    </xf>
    <xf numFmtId="3" fontId="10" fillId="0" borderId="70" xfId="8" applyFont="1" applyFill="1" applyBorder="1" applyAlignment="1" applyProtection="1"/>
    <xf numFmtId="3" fontId="11" fillId="0" borderId="70" xfId="8" applyFont="1" applyFill="1" applyBorder="1" applyAlignment="1" applyProtection="1"/>
    <xf numFmtId="38" fontId="15" fillId="0" borderId="71" xfId="8" applyNumberFormat="1" applyFont="1" applyFill="1" applyBorder="1" applyAlignment="1" applyProtection="1">
      <alignment horizontal="right"/>
    </xf>
    <xf numFmtId="3" fontId="11" fillId="0" borderId="70" xfId="8" applyFont="1" applyFill="1" applyBorder="1" applyAlignment="1" applyProtection="1">
      <alignment horizontal="left" indent="1"/>
    </xf>
    <xf numFmtId="3" fontId="10" fillId="0" borderId="70" xfId="8" applyFont="1" applyFill="1" applyBorder="1" applyAlignment="1" applyProtection="1">
      <alignment horizontal="left" indent="1"/>
    </xf>
    <xf numFmtId="38" fontId="36" fillId="0" borderId="71" xfId="8" applyNumberFormat="1" applyFont="1" applyFill="1" applyBorder="1" applyAlignment="1" applyProtection="1">
      <alignment horizontal="right"/>
    </xf>
    <xf numFmtId="3" fontId="37" fillId="0" borderId="70" xfId="8" applyFont="1" applyFill="1" applyBorder="1" applyAlignment="1" applyProtection="1">
      <alignment horizontal="left" indent="1"/>
    </xf>
    <xf numFmtId="41" fontId="15" fillId="0" borderId="71" xfId="9" quotePrefix="1" applyNumberFormat="1" applyFont="1" applyFill="1" applyBorder="1" applyAlignment="1" applyProtection="1">
      <alignment horizontal="right"/>
      <protection locked="0"/>
    </xf>
    <xf numFmtId="3" fontId="15" fillId="0" borderId="70" xfId="8" applyFont="1" applyFill="1" applyBorder="1" applyAlignment="1" applyProtection="1">
      <alignment horizontal="left" indent="1"/>
    </xf>
    <xf numFmtId="3" fontId="15" fillId="0" borderId="70" xfId="5" quotePrefix="1" applyNumberFormat="1" applyFont="1" applyFill="1" applyBorder="1" applyAlignment="1">
      <alignment horizontal="left"/>
    </xf>
    <xf numFmtId="166" fontId="34" fillId="0" borderId="81" xfId="0" applyNumberFormat="1" applyFont="1" applyBorder="1" applyAlignment="1" applyProtection="1">
      <alignment horizontal="center"/>
      <protection locked="0"/>
    </xf>
    <xf numFmtId="3" fontId="8" fillId="0" borderId="81" xfId="8" applyFont="1" applyBorder="1" applyAlignment="1">
      <alignment horizontal="right"/>
    </xf>
    <xf numFmtId="3" fontId="8" fillId="0" borderId="82" xfId="8" applyFont="1" applyBorder="1" applyAlignment="1">
      <alignment horizontal="right"/>
    </xf>
    <xf numFmtId="0" fontId="15" fillId="0" borderId="0" xfId="0" quotePrefix="1" applyFont="1" applyFill="1" applyBorder="1" applyAlignment="1">
      <alignment horizontal="center"/>
    </xf>
    <xf numFmtId="0" fontId="15" fillId="0" borderId="3" xfId="0" applyFont="1" applyFill="1" applyBorder="1" applyAlignment="1">
      <alignment horizontal="center"/>
    </xf>
    <xf numFmtId="0" fontId="15" fillId="0" borderId="0" xfId="0" applyFont="1" applyFill="1" applyBorder="1" applyAlignment="1">
      <alignment horizontal="right"/>
    </xf>
    <xf numFmtId="0" fontId="15" fillId="0" borderId="0" xfId="0" applyFont="1" applyFill="1" applyBorder="1" applyAlignment="1">
      <alignment horizontal="right" wrapText="1"/>
    </xf>
    <xf numFmtId="0" fontId="62" fillId="0" borderId="0" xfId="0" applyFont="1" applyFill="1" applyBorder="1" applyAlignment="1">
      <alignment horizontal="center"/>
    </xf>
    <xf numFmtId="0" fontId="62" fillId="0" borderId="11" xfId="0" applyFont="1" applyFill="1" applyBorder="1" applyAlignment="1">
      <alignment horizontal="center"/>
    </xf>
    <xf numFmtId="0" fontId="69" fillId="0" borderId="0" xfId="0" applyFont="1" applyFill="1" applyBorder="1" applyAlignment="1">
      <alignment horizontal="center"/>
    </xf>
    <xf numFmtId="0" fontId="69" fillId="0" borderId="11" xfId="0" applyFont="1" applyFill="1" applyBorder="1" applyAlignment="1">
      <alignment horizontal="center"/>
    </xf>
    <xf numFmtId="0" fontId="68" fillId="0" borderId="11" xfId="0" applyFont="1" applyFill="1" applyBorder="1" applyAlignment="1">
      <alignment horizontal="center"/>
    </xf>
    <xf numFmtId="0" fontId="62" fillId="0" borderId="11" xfId="0" quotePrefix="1" applyFont="1" applyFill="1" applyBorder="1" applyAlignment="1">
      <alignment horizontal="center"/>
    </xf>
    <xf numFmtId="0" fontId="9" fillId="0" borderId="11" xfId="0" applyFont="1" applyFill="1" applyBorder="1" applyAlignment="1">
      <alignment horizontal="center"/>
    </xf>
    <xf numFmtId="0" fontId="11" fillId="0" borderId="67" xfId="9" quotePrefix="1" applyFont="1" applyFill="1" applyBorder="1" applyAlignment="1" applyProtection="1">
      <protection locked="0"/>
    </xf>
    <xf numFmtId="0" fontId="11" fillId="0" borderId="68" xfId="19" applyFont="1" applyFill="1" applyBorder="1" applyAlignment="1">
      <alignment horizontal="center"/>
    </xf>
    <xf numFmtId="0" fontId="22" fillId="0" borderId="68" xfId="0" applyFont="1" applyBorder="1"/>
    <xf numFmtId="0" fontId="15" fillId="0" borderId="68" xfId="0" applyFont="1" applyBorder="1" applyAlignment="1">
      <alignment horizontal="center"/>
    </xf>
    <xf numFmtId="0" fontId="22" fillId="0" borderId="68" xfId="0" applyFont="1" applyBorder="1" applyAlignment="1">
      <alignment horizontal="center"/>
    </xf>
    <xf numFmtId="0" fontId="22" fillId="0" borderId="69" xfId="0" applyFont="1" applyBorder="1"/>
    <xf numFmtId="0" fontId="15" fillId="0" borderId="80" xfId="0" applyFont="1" applyFill="1" applyBorder="1" applyAlignment="1"/>
    <xf numFmtId="0" fontId="15" fillId="0" borderId="81" xfId="0" applyFont="1" applyFill="1" applyBorder="1" applyAlignment="1"/>
    <xf numFmtId="0" fontId="0" fillId="0" borderId="81" xfId="0" applyFill="1" applyBorder="1"/>
    <xf numFmtId="0" fontId="22" fillId="0" borderId="81" xfId="0" applyFont="1" applyFill="1" applyBorder="1" applyAlignment="1">
      <alignment horizontal="center"/>
    </xf>
    <xf numFmtId="0" fontId="22" fillId="0" borderId="81" xfId="0" applyFont="1" applyBorder="1"/>
    <xf numFmtId="0" fontId="22" fillId="0" borderId="82" xfId="0" applyFont="1" applyBorder="1"/>
    <xf numFmtId="0" fontId="15" fillId="0" borderId="0" xfId="0" applyFont="1" applyBorder="1"/>
    <xf numFmtId="0" fontId="71" fillId="0" borderId="80" xfId="0" applyFont="1" applyFill="1" applyBorder="1" applyAlignment="1"/>
    <xf numFmtId="0" fontId="68" fillId="0" borderId="0" xfId="0" applyFont="1" applyFill="1" applyBorder="1" applyAlignment="1">
      <alignment horizontal="center"/>
    </xf>
    <xf numFmtId="0" fontId="68" fillId="0" borderId="45" xfId="0" applyFont="1" applyFill="1" applyBorder="1" applyAlignment="1">
      <alignment horizontal="center"/>
    </xf>
    <xf numFmtId="0" fontId="62" fillId="0" borderId="45" xfId="0" applyFont="1" applyFill="1" applyBorder="1" applyAlignment="1">
      <alignment horizontal="center"/>
    </xf>
    <xf numFmtId="0" fontId="9" fillId="0" borderId="45" xfId="0" applyFont="1" applyFill="1" applyBorder="1" applyAlignment="1">
      <alignment horizontal="center"/>
    </xf>
    <xf numFmtId="0" fontId="62" fillId="0" borderId="0" xfId="0" quotePrefix="1" applyFont="1" applyFill="1" applyBorder="1" applyAlignment="1">
      <alignment horizontal="center"/>
    </xf>
    <xf numFmtId="3" fontId="11" fillId="0" borderId="0" xfId="27" quotePrefix="1" applyNumberFormat="1" applyFont="1" applyBorder="1" applyAlignment="1">
      <alignment horizontal="right"/>
    </xf>
    <xf numFmtId="3" fontId="62" fillId="0" borderId="71" xfId="0" applyNumberFormat="1" applyFont="1" applyFill="1" applyBorder="1" applyAlignment="1"/>
    <xf numFmtId="3" fontId="11" fillId="0" borderId="81" xfId="27" applyNumberFormat="1" applyFont="1" applyFill="1" applyBorder="1"/>
    <xf numFmtId="3" fontId="11" fillId="0" borderId="81" xfId="27" applyNumberFormat="1" applyFont="1" applyBorder="1"/>
    <xf numFmtId="3" fontId="11" fillId="0" borderId="81" xfId="27" applyNumberFormat="1" applyFont="1" applyBorder="1" applyAlignment="1">
      <alignment horizontal="right"/>
    </xf>
    <xf numFmtId="3" fontId="11" fillId="0" borderId="81" xfId="27" applyNumberFormat="1" applyFont="1" applyFill="1" applyBorder="1" applyAlignment="1">
      <alignment horizontal="right"/>
    </xf>
    <xf numFmtId="0" fontId="15" fillId="0" borderId="70" xfId="0" applyFont="1" applyFill="1" applyBorder="1" applyAlignment="1"/>
    <xf numFmtId="0" fontId="30" fillId="0" borderId="0" xfId="0" applyFont="1" applyFill="1" applyBorder="1" applyAlignment="1"/>
    <xf numFmtId="0" fontId="9" fillId="0" borderId="70" xfId="0" applyFont="1" applyFill="1" applyBorder="1" applyAlignment="1"/>
    <xf numFmtId="0" fontId="30" fillId="0" borderId="0" xfId="0" applyFont="1" applyFill="1" applyBorder="1" applyAlignment="1">
      <alignment wrapText="1"/>
    </xf>
    <xf numFmtId="0" fontId="62" fillId="0" borderId="70" xfId="0" applyFont="1" applyFill="1" applyBorder="1" applyAlignment="1"/>
    <xf numFmtId="0" fontId="30" fillId="0" borderId="70" xfId="0" applyFont="1" applyFill="1" applyBorder="1" applyAlignment="1"/>
    <xf numFmtId="3" fontId="15" fillId="0" borderId="71" xfId="0" applyNumberFormat="1" applyFont="1" applyFill="1" applyBorder="1" applyAlignment="1">
      <alignment horizontal="center"/>
    </xf>
    <xf numFmtId="3" fontId="15" fillId="0" borderId="83" xfId="0" applyNumberFormat="1" applyFont="1" applyFill="1" applyBorder="1" applyAlignment="1">
      <alignment horizontal="center"/>
    </xf>
    <xf numFmtId="3" fontId="15" fillId="8" borderId="84" xfId="0" applyNumberFormat="1" applyFont="1" applyFill="1" applyBorder="1" applyAlignment="1">
      <alignment horizontal="center"/>
    </xf>
    <xf numFmtId="3" fontId="15" fillId="0" borderId="71" xfId="0" applyNumberFormat="1" applyFont="1" applyFill="1" applyBorder="1" applyAlignment="1">
      <alignment horizontal="center" wrapText="1"/>
    </xf>
    <xf numFmtId="0" fontId="30" fillId="0" borderId="71" xfId="0" applyFont="1" applyFill="1" applyBorder="1" applyAlignment="1">
      <alignment horizontal="center"/>
    </xf>
    <xf numFmtId="3" fontId="15" fillId="8" borderId="85" xfId="0" applyNumberFormat="1" applyFont="1" applyFill="1" applyBorder="1" applyAlignment="1">
      <alignment horizontal="center"/>
    </xf>
    <xf numFmtId="0" fontId="15" fillId="0" borderId="83" xfId="0" applyFont="1" applyFill="1" applyBorder="1" applyAlignment="1">
      <alignment horizontal="center"/>
    </xf>
    <xf numFmtId="0" fontId="72" fillId="0" borderId="80" xfId="0" applyFont="1" applyFill="1" applyBorder="1" applyAlignment="1"/>
    <xf numFmtId="3" fontId="9" fillId="0" borderId="35" xfId="0" applyNumberFormat="1" applyFont="1" applyFill="1" applyBorder="1" applyAlignment="1">
      <alignment horizontal="center"/>
    </xf>
    <xf numFmtId="3" fontId="15" fillId="0" borderId="0" xfId="0" applyNumberFormat="1" applyFont="1" applyFill="1" applyBorder="1" applyAlignment="1">
      <alignment horizontal="center"/>
    </xf>
    <xf numFmtId="3" fontId="11" fillId="0" borderId="11" xfId="14" applyNumberFormat="1" applyFont="1" applyBorder="1"/>
    <xf numFmtId="3" fontId="10" fillId="0" borderId="11" xfId="14" applyNumberFormat="1" applyFont="1" applyBorder="1"/>
    <xf numFmtId="165" fontId="11" fillId="0" borderId="11" xfId="14" applyNumberFormat="1" applyFont="1" applyBorder="1" applyAlignment="1">
      <alignment horizontal="right" vertical="center"/>
    </xf>
    <xf numFmtId="3" fontId="10" fillId="0" borderId="14" xfId="14" applyNumberFormat="1" applyFont="1" applyBorder="1" applyAlignment="1">
      <alignment horizontal="center"/>
    </xf>
    <xf numFmtId="3" fontId="10" fillId="0" borderId="16" xfId="14" applyNumberFormat="1" applyFont="1" applyBorder="1" applyAlignment="1">
      <alignment horizontal="center"/>
    </xf>
    <xf numFmtId="3" fontId="8" fillId="0" borderId="11" xfId="14" applyNumberFormat="1" applyFont="1" applyBorder="1"/>
    <xf numFmtId="0" fontId="77" fillId="0" borderId="10" xfId="0" applyFont="1" applyFill="1" applyBorder="1" applyAlignment="1">
      <alignment vertical="center" wrapText="1"/>
    </xf>
    <xf numFmtId="0" fontId="77" fillId="0" borderId="8" xfId="0" applyFont="1" applyFill="1" applyBorder="1" applyAlignment="1">
      <alignment horizontal="center" vertical="center" wrapText="1"/>
    </xf>
    <xf numFmtId="0" fontId="77" fillId="0" borderId="38" xfId="0" applyFont="1" applyFill="1" applyBorder="1" applyAlignment="1">
      <alignment vertical="center" wrapText="1"/>
    </xf>
    <xf numFmtId="0" fontId="77" fillId="0" borderId="39" xfId="0" applyFont="1" applyFill="1" applyBorder="1" applyAlignment="1">
      <alignment horizontal="center" vertical="center" wrapText="1"/>
    </xf>
    <xf numFmtId="0" fontId="9" fillId="0" borderId="10" xfId="21" applyFont="1" applyFill="1" applyBorder="1" applyAlignment="1" applyProtection="1">
      <alignment horizontal="left"/>
      <protection locked="0"/>
    </xf>
    <xf numFmtId="3" fontId="9" fillId="0" borderId="8" xfId="21" applyNumberFormat="1" applyFont="1" applyFill="1" applyBorder="1" applyAlignment="1" applyProtection="1">
      <alignment horizontal="center"/>
      <protection locked="0"/>
    </xf>
    <xf numFmtId="0" fontId="30" fillId="0" borderId="92" xfId="31" applyBorder="1"/>
    <xf numFmtId="38" fontId="10" fillId="0" borderId="0" xfId="28" applyNumberFormat="1" applyFont="1" applyFill="1" applyBorder="1" applyAlignment="1" applyProtection="1">
      <alignment horizontal="left"/>
    </xf>
    <xf numFmtId="38" fontId="15" fillId="0" borderId="7" xfId="28" applyNumberFormat="1" applyFont="1" applyFill="1" applyBorder="1" applyAlignment="1" applyProtection="1">
      <alignment horizontal="center"/>
    </xf>
    <xf numFmtId="0" fontId="9" fillId="0" borderId="50" xfId="27" applyFont="1" applyFill="1" applyBorder="1" applyProtection="1">
      <protection locked="0"/>
    </xf>
    <xf numFmtId="0" fontId="9" fillId="0" borderId="35" xfId="27" applyNumberFormat="1" applyFont="1" applyFill="1" applyBorder="1" applyAlignment="1">
      <alignment horizontal="center"/>
    </xf>
    <xf numFmtId="0" fontId="9" fillId="0" borderId="36" xfId="27" applyNumberFormat="1" applyFont="1" applyFill="1" applyBorder="1" applyAlignment="1">
      <alignment horizontal="center"/>
    </xf>
    <xf numFmtId="0" fontId="10" fillId="0" borderId="68" xfId="27" applyFont="1" applyFill="1" applyBorder="1"/>
    <xf numFmtId="3" fontId="10" fillId="0" borderId="68" xfId="27" applyNumberFormat="1" applyFont="1" applyFill="1" applyBorder="1"/>
    <xf numFmtId="0" fontId="5" fillId="0" borderId="68" xfId="27" applyFont="1" applyFill="1" applyBorder="1"/>
    <xf numFmtId="0" fontId="10" fillId="0" borderId="68" xfId="27" applyFont="1" applyFill="1" applyBorder="1" applyAlignment="1">
      <alignment horizontal="center"/>
    </xf>
    <xf numFmtId="0" fontId="10" fillId="0" borderId="31" xfId="27" applyFont="1" applyFill="1" applyBorder="1" applyProtection="1">
      <protection locked="0"/>
    </xf>
    <xf numFmtId="3" fontId="10" fillId="0" borderId="13" xfId="27" applyNumberFormat="1" applyFont="1" applyFill="1" applyBorder="1"/>
    <xf numFmtId="3" fontId="10" fillId="0" borderId="14" xfId="27" applyNumberFormat="1" applyFont="1" applyFill="1" applyBorder="1"/>
    <xf numFmtId="0" fontId="5" fillId="0" borderId="14" xfId="27" applyFont="1" applyFill="1" applyBorder="1"/>
    <xf numFmtId="0" fontId="10" fillId="0" borderId="14" xfId="27" applyFont="1" applyFill="1" applyBorder="1" applyAlignment="1">
      <alignment horizontal="center" vertical="center"/>
    </xf>
    <xf numFmtId="0" fontId="10" fillId="0" borderId="14" xfId="27" applyFont="1" applyFill="1" applyBorder="1" applyAlignment="1">
      <alignment vertical="center"/>
    </xf>
    <xf numFmtId="3" fontId="10" fillId="0" borderId="15" xfId="27" applyNumberFormat="1" applyFont="1" applyFill="1" applyBorder="1" applyAlignment="1">
      <alignment vertical="center"/>
    </xf>
    <xf numFmtId="0" fontId="10" fillId="0" borderId="29" xfId="27" applyFont="1" applyFill="1" applyBorder="1" applyAlignment="1">
      <alignment vertical="center"/>
    </xf>
    <xf numFmtId="0" fontId="10" fillId="0" borderId="32" xfId="27" applyFont="1" applyFill="1" applyBorder="1" applyAlignment="1">
      <alignment vertical="center"/>
    </xf>
    <xf numFmtId="3" fontId="15" fillId="0" borderId="68" xfId="14" applyNumberFormat="1" applyFont="1" applyFill="1" applyBorder="1" applyAlignment="1">
      <alignment horizontal="center"/>
    </xf>
    <xf numFmtId="0" fontId="15" fillId="0" borderId="68" xfId="14" applyFont="1" applyFill="1" applyBorder="1" applyAlignment="1">
      <alignment horizontal="center"/>
    </xf>
    <xf numFmtId="0" fontId="8" fillId="0" borderId="68" xfId="14" applyFont="1" applyBorder="1"/>
    <xf numFmtId="0" fontId="11" fillId="0" borderId="68" xfId="14" applyFont="1" applyBorder="1"/>
    <xf numFmtId="3" fontId="11" fillId="0" borderId="68" xfId="14" applyNumberFormat="1" applyFont="1" applyBorder="1"/>
    <xf numFmtId="3" fontId="15" fillId="0" borderId="70" xfId="5" quotePrefix="1" applyNumberFormat="1" applyFont="1" applyFill="1" applyBorder="1" applyAlignment="1">
      <alignment horizontal="left" wrapText="1"/>
    </xf>
    <xf numFmtId="38" fontId="15" fillId="0" borderId="71" xfId="28" applyNumberFormat="1" applyFont="1" applyBorder="1" applyProtection="1"/>
    <xf numFmtId="38" fontId="43" fillId="0" borderId="70" xfId="28" applyNumberFormat="1" applyFont="1" applyFill="1" applyBorder="1" applyAlignment="1" applyProtection="1">
      <alignment horizontal="left" wrapText="1"/>
    </xf>
    <xf numFmtId="38" fontId="15" fillId="0" borderId="70" xfId="28" applyNumberFormat="1" applyFont="1" applyFill="1" applyBorder="1" applyAlignment="1" applyProtection="1">
      <alignment horizontal="left" wrapText="1"/>
    </xf>
    <xf numFmtId="0" fontId="15" fillId="0" borderId="80" xfId="0" applyFont="1" applyFill="1" applyBorder="1" applyAlignment="1">
      <alignment wrapText="1"/>
    </xf>
    <xf numFmtId="0" fontId="15" fillId="0" borderId="81" xfId="28" applyFont="1" applyBorder="1"/>
    <xf numFmtId="0" fontId="15" fillId="0" borderId="82" xfId="28" applyFont="1" applyBorder="1"/>
    <xf numFmtId="38" fontId="15" fillId="0" borderId="93" xfId="30" applyNumberFormat="1" applyFont="1" applyFill="1" applyBorder="1" applyProtection="1"/>
    <xf numFmtId="38" fontId="15" fillId="0" borderId="94" xfId="30" applyNumberFormat="1" applyFont="1" applyFill="1" applyBorder="1" applyAlignment="1" applyProtection="1">
      <alignment horizontal="right"/>
    </xf>
    <xf numFmtId="38" fontId="9" fillId="0" borderId="95" xfId="30" applyNumberFormat="1" applyFont="1" applyFill="1" applyBorder="1" applyProtection="1"/>
    <xf numFmtId="38" fontId="9" fillId="0" borderId="96" xfId="30" applyNumberFormat="1" applyFont="1" applyFill="1" applyBorder="1" applyAlignment="1" applyProtection="1">
      <alignment horizontal="center"/>
    </xf>
    <xf numFmtId="38" fontId="9" fillId="0" borderId="70" xfId="30" applyNumberFormat="1" applyFont="1" applyFill="1" applyBorder="1" applyProtection="1"/>
    <xf numFmtId="0" fontId="30" fillId="0" borderId="97" xfId="17" applyFont="1" applyFill="1" applyBorder="1"/>
    <xf numFmtId="0" fontId="9" fillId="0" borderId="95" xfId="29" applyFont="1" applyFill="1" applyBorder="1" applyAlignment="1" applyProtection="1">
      <alignment horizontal="left"/>
    </xf>
    <xf numFmtId="0" fontId="9" fillId="0" borderId="96" xfId="29" applyFont="1" applyFill="1" applyBorder="1" applyAlignment="1">
      <alignment horizontal="center"/>
    </xf>
    <xf numFmtId="0" fontId="15" fillId="0" borderId="70" xfId="29" applyFont="1" applyFill="1" applyBorder="1" applyProtection="1"/>
    <xf numFmtId="0" fontId="69" fillId="0" borderId="71" xfId="0" applyFont="1" applyFill="1" applyBorder="1" applyAlignment="1">
      <alignment horizontal="center"/>
    </xf>
    <xf numFmtId="0" fontId="62" fillId="0" borderId="71" xfId="0" quotePrefix="1" applyFont="1" applyFill="1" applyBorder="1" applyAlignment="1">
      <alignment horizontal="center"/>
    </xf>
    <xf numFmtId="0" fontId="15" fillId="0" borderId="70" xfId="29" applyFont="1" applyFill="1" applyBorder="1" applyAlignment="1" applyProtection="1">
      <alignment wrapText="1"/>
    </xf>
    <xf numFmtId="3" fontId="62" fillId="0" borderId="71" xfId="0" applyNumberFormat="1" applyFont="1" applyFill="1" applyBorder="1" applyAlignment="1">
      <alignment horizontal="center"/>
    </xf>
    <xf numFmtId="0" fontId="15" fillId="0" borderId="80" xfId="29" applyFont="1" applyFill="1" applyBorder="1" applyProtection="1"/>
    <xf numFmtId="3" fontId="15" fillId="0" borderId="81" xfId="29" applyNumberFormat="1" applyFont="1" applyFill="1" applyBorder="1" applyAlignment="1">
      <alignment horizontal="center"/>
    </xf>
    <xf numFmtId="3" fontId="15" fillId="0" borderId="81" xfId="29" applyNumberFormat="1" applyFont="1" applyFill="1" applyBorder="1" applyAlignment="1" applyProtection="1">
      <alignment horizontal="center"/>
    </xf>
    <xf numFmtId="3" fontId="11" fillId="0" borderId="81" xfId="9" quotePrefix="1" applyNumberFormat="1" applyFont="1" applyFill="1" applyBorder="1" applyAlignment="1" applyProtection="1">
      <alignment horizontal="center"/>
      <protection locked="0"/>
    </xf>
    <xf numFmtId="0" fontId="62" fillId="0" borderId="82" xfId="0" quotePrefix="1" applyFont="1" applyFill="1" applyBorder="1" applyAlignment="1">
      <alignment horizontal="center"/>
    </xf>
    <xf numFmtId="38" fontId="9" fillId="0" borderId="100" xfId="27" quotePrefix="1" applyNumberFormat="1" applyFont="1" applyFill="1" applyBorder="1" applyAlignment="1" applyProtection="1">
      <alignment horizontal="center"/>
      <protection locked="0"/>
    </xf>
    <xf numFmtId="3" fontId="15" fillId="0" borderId="68" xfId="23" applyNumberFormat="1" applyFont="1" applyFill="1" applyBorder="1" applyAlignment="1">
      <alignment horizontal="center"/>
    </xf>
    <xf numFmtId="0" fontId="8" fillId="0" borderId="68" xfId="23" applyFont="1" applyFill="1" applyBorder="1"/>
    <xf numFmtId="38" fontId="8" fillId="0" borderId="68" xfId="23" applyNumberFormat="1" applyFont="1" applyFill="1" applyBorder="1"/>
    <xf numFmtId="3" fontId="11" fillId="0" borderId="68" xfId="23" applyNumberFormat="1" applyFont="1" applyFill="1" applyBorder="1"/>
    <xf numFmtId="0" fontId="11" fillId="0" borderId="68" xfId="23" applyFont="1" applyFill="1" applyBorder="1"/>
    <xf numFmtId="38" fontId="15" fillId="0" borderId="18" xfId="14" quotePrefix="1" applyNumberFormat="1" applyFont="1" applyFill="1" applyBorder="1" applyAlignment="1" applyProtection="1">
      <alignment horizontal="right"/>
      <protection locked="0"/>
    </xf>
    <xf numFmtId="0" fontId="15" fillId="0" borderId="101" xfId="14" applyFont="1" applyFill="1" applyBorder="1" applyAlignment="1" applyProtection="1">
      <alignment horizontal="center"/>
    </xf>
    <xf numFmtId="0" fontId="9" fillId="0" borderId="102" xfId="14" applyFont="1" applyFill="1" applyBorder="1" applyAlignment="1" applyProtection="1">
      <alignment horizontal="center"/>
    </xf>
    <xf numFmtId="0" fontId="9" fillId="0" borderId="70" xfId="14" applyFont="1" applyFill="1" applyBorder="1" applyAlignment="1" applyProtection="1">
      <alignment horizontal="center"/>
    </xf>
    <xf numFmtId="0" fontId="9" fillId="0" borderId="41" xfId="14" applyFont="1" applyFill="1" applyBorder="1" applyAlignment="1" applyProtection="1">
      <alignment horizontal="center"/>
      <protection locked="0"/>
    </xf>
    <xf numFmtId="0" fontId="9" fillId="0" borderId="29" xfId="14" applyNumberFormat="1" applyFont="1" applyFill="1" applyBorder="1" applyAlignment="1">
      <alignment horizontal="center"/>
    </xf>
    <xf numFmtId="0" fontId="9" fillId="0" borderId="32" xfId="14" applyNumberFormat="1" applyFont="1" applyFill="1" applyBorder="1" applyAlignment="1">
      <alignment horizontal="center"/>
    </xf>
    <xf numFmtId="0" fontId="68" fillId="0" borderId="35" xfId="20" applyFont="1" applyFill="1" applyBorder="1" applyAlignment="1" applyProtection="1">
      <alignment horizontal="centerContinuous"/>
    </xf>
    <xf numFmtId="0" fontId="68" fillId="0" borderId="0" xfId="20" applyFont="1" applyFill="1" applyBorder="1" applyProtection="1"/>
    <xf numFmtId="0" fontId="68" fillId="0" borderId="0" xfId="20" applyFont="1" applyFill="1" applyBorder="1" applyAlignment="1" applyProtection="1"/>
    <xf numFmtId="0" fontId="62" fillId="0" borderId="0" xfId="20" applyFont="1" applyFill="1" applyBorder="1" applyAlignment="1" applyProtection="1"/>
    <xf numFmtId="0" fontId="62" fillId="0" borderId="0" xfId="20" applyFont="1" applyFill="1" applyBorder="1" applyProtection="1"/>
    <xf numFmtId="0" fontId="62" fillId="0" borderId="0" xfId="20" quotePrefix="1" applyFont="1" applyFill="1" applyBorder="1" applyAlignment="1" applyProtection="1">
      <alignment horizontal="left"/>
    </xf>
    <xf numFmtId="0" fontId="78" fillId="0" borderId="6" xfId="0" applyFont="1" applyFill="1" applyBorder="1"/>
    <xf numFmtId="0" fontId="62" fillId="0" borderId="6" xfId="20" applyFont="1" applyFill="1" applyBorder="1" applyProtection="1"/>
    <xf numFmtId="0" fontId="68" fillId="0" borderId="35" xfId="20" applyFont="1" applyFill="1" applyBorder="1" applyProtection="1"/>
    <xf numFmtId="0" fontId="68" fillId="0" borderId="37" xfId="20" applyFont="1" applyFill="1" applyBorder="1" applyProtection="1"/>
    <xf numFmtId="0" fontId="62" fillId="0" borderId="3" xfId="20" applyFont="1" applyFill="1" applyBorder="1" applyAlignment="1" applyProtection="1"/>
    <xf numFmtId="0" fontId="62" fillId="0" borderId="3" xfId="20" applyFont="1" applyFill="1" applyBorder="1" applyProtection="1"/>
    <xf numFmtId="0" fontId="62" fillId="0" borderId="20" xfId="20" applyFont="1" applyFill="1" applyBorder="1" applyAlignment="1" applyProtection="1"/>
    <xf numFmtId="0" fontId="62" fillId="0" borderId="20" xfId="20" applyFont="1" applyFill="1" applyBorder="1" applyProtection="1"/>
    <xf numFmtId="0" fontId="68" fillId="0" borderId="35" xfId="20" applyFont="1" applyFill="1" applyBorder="1" applyAlignment="1" applyProtection="1"/>
    <xf numFmtId="0" fontId="62" fillId="0" borderId="35" xfId="20" applyFont="1" applyFill="1" applyBorder="1" applyProtection="1"/>
    <xf numFmtId="0" fontId="68" fillId="0" borderId="20" xfId="20" applyFont="1" applyFill="1" applyBorder="1" applyProtection="1"/>
    <xf numFmtId="0" fontId="62" fillId="0" borderId="4" xfId="20" applyFont="1" applyFill="1" applyBorder="1" applyProtection="1"/>
    <xf numFmtId="0" fontId="68" fillId="0" borderId="4" xfId="20" applyFont="1" applyFill="1" applyBorder="1" applyProtection="1"/>
    <xf numFmtId="0" fontId="68" fillId="0" borderId="103" xfId="20" applyFont="1" applyFill="1" applyBorder="1" applyAlignment="1" applyProtection="1"/>
    <xf numFmtId="0" fontId="78" fillId="0" borderId="104" xfId="0" applyFont="1" applyFill="1" applyBorder="1"/>
    <xf numFmtId="0" fontId="62" fillId="0" borderId="104" xfId="20" applyFont="1" applyFill="1" applyBorder="1" applyProtection="1"/>
    <xf numFmtId="38" fontId="68" fillId="0" borderId="105" xfId="20" applyNumberFormat="1" applyFont="1" applyFill="1" applyBorder="1" applyAlignment="1" applyProtection="1">
      <alignment horizontal="center"/>
      <protection locked="0"/>
    </xf>
    <xf numFmtId="0" fontId="0" fillId="0" borderId="82" xfId="0" applyBorder="1"/>
    <xf numFmtId="0" fontId="9" fillId="0" borderId="95" xfId="20" applyFont="1" applyFill="1" applyBorder="1" applyAlignment="1" applyProtection="1">
      <alignment horizontal="left"/>
    </xf>
    <xf numFmtId="3" fontId="9" fillId="0" borderId="106" xfId="20" applyNumberFormat="1" applyFont="1" applyFill="1" applyBorder="1" applyAlignment="1" applyProtection="1">
      <alignment horizontal="center"/>
    </xf>
    <xf numFmtId="0" fontId="68" fillId="0" borderId="107" xfId="20" applyFont="1" applyFill="1" applyBorder="1" applyAlignment="1" applyProtection="1">
      <alignment horizontal="left"/>
    </xf>
    <xf numFmtId="3" fontId="68" fillId="0" borderId="108" xfId="20" applyNumberFormat="1" applyFont="1" applyFill="1" applyBorder="1" applyAlignment="1" applyProtection="1">
      <alignment horizontal="center"/>
    </xf>
    <xf numFmtId="0" fontId="68" fillId="0" borderId="70" xfId="20" applyFont="1" applyFill="1" applyBorder="1" applyAlignment="1" applyProtection="1"/>
    <xf numFmtId="38" fontId="68" fillId="0" borderId="76" xfId="20" applyNumberFormat="1" applyFont="1" applyFill="1" applyBorder="1" applyAlignment="1" applyProtection="1">
      <alignment horizontal="right"/>
    </xf>
    <xf numFmtId="0" fontId="62" fillId="0" borderId="70" xfId="20" applyFont="1" applyFill="1" applyBorder="1" applyProtection="1"/>
    <xf numFmtId="38" fontId="62" fillId="0" borderId="76" xfId="20" applyNumberFormat="1" applyFont="1" applyFill="1" applyBorder="1" applyAlignment="1" applyProtection="1">
      <alignment horizontal="center"/>
      <protection locked="0"/>
    </xf>
    <xf numFmtId="38" fontId="62" fillId="0" borderId="76" xfId="20" applyNumberFormat="1" applyFont="1" applyFill="1" applyBorder="1" applyAlignment="1" applyProtection="1">
      <alignment horizontal="center"/>
    </xf>
    <xf numFmtId="0" fontId="68" fillId="0" borderId="95" xfId="20" applyFont="1" applyFill="1" applyBorder="1" applyAlignment="1" applyProtection="1"/>
    <xf numFmtId="38" fontId="68" fillId="0" borderId="106" xfId="20" applyNumberFormat="1" applyFont="1" applyFill="1" applyBorder="1" applyAlignment="1" applyProtection="1">
      <alignment horizontal="center"/>
    </xf>
    <xf numFmtId="0" fontId="68" fillId="0" borderId="107" xfId="20" applyFont="1" applyFill="1" applyBorder="1" applyAlignment="1" applyProtection="1"/>
    <xf numFmtId="38" fontId="62" fillId="0" borderId="108" xfId="20" applyNumberFormat="1" applyFont="1" applyFill="1" applyBorder="1" applyAlignment="1" applyProtection="1">
      <alignment horizontal="center"/>
    </xf>
    <xf numFmtId="0" fontId="62" fillId="0" borderId="109" xfId="20" applyFont="1" applyFill="1" applyBorder="1" applyProtection="1"/>
    <xf numFmtId="38" fontId="68" fillId="0" borderId="110" xfId="20" applyNumberFormat="1" applyFont="1" applyFill="1" applyBorder="1" applyAlignment="1" applyProtection="1">
      <alignment horizontal="center"/>
      <protection locked="0"/>
    </xf>
    <xf numFmtId="0" fontId="68" fillId="0" borderId="111" xfId="20" applyFont="1" applyFill="1" applyBorder="1" applyProtection="1"/>
    <xf numFmtId="38" fontId="62" fillId="0" borderId="75" xfId="20" applyNumberFormat="1" applyFont="1" applyFill="1" applyBorder="1" applyAlignment="1" applyProtection="1">
      <alignment horizontal="center"/>
      <protection locked="0"/>
    </xf>
    <xf numFmtId="0" fontId="68" fillId="0" borderId="70" xfId="20" applyFont="1" applyFill="1" applyBorder="1" applyProtection="1"/>
    <xf numFmtId="38" fontId="62" fillId="0" borderId="76" xfId="20" quotePrefix="1" applyNumberFormat="1" applyFont="1" applyFill="1" applyBorder="1" applyAlignment="1" applyProtection="1">
      <alignment horizontal="center"/>
      <protection locked="0"/>
    </xf>
    <xf numFmtId="38" fontId="68" fillId="0" borderId="108" xfId="20" applyNumberFormat="1" applyFont="1" applyFill="1" applyBorder="1" applyAlignment="1" applyProtection="1">
      <alignment horizontal="center"/>
    </xf>
    <xf numFmtId="0" fontId="68" fillId="0" borderId="107" xfId="20" applyFont="1" applyFill="1" applyBorder="1" applyProtection="1"/>
    <xf numFmtId="38" fontId="68" fillId="0" borderId="76" xfId="20" applyNumberFormat="1" applyFont="1" applyFill="1" applyBorder="1" applyAlignment="1" applyProtection="1">
      <alignment horizontal="center"/>
    </xf>
    <xf numFmtId="38" fontId="62" fillId="0" borderId="75" xfId="20" applyNumberFormat="1" applyFont="1" applyFill="1" applyBorder="1" applyAlignment="1" applyProtection="1">
      <alignment horizontal="center"/>
    </xf>
    <xf numFmtId="0" fontId="68" fillId="0" borderId="72" xfId="20" applyFont="1" applyFill="1" applyBorder="1" applyAlignment="1" applyProtection="1"/>
    <xf numFmtId="38" fontId="68" fillId="0" borderId="112" xfId="20" applyNumberFormat="1" applyFont="1" applyFill="1" applyBorder="1" applyAlignment="1" applyProtection="1">
      <alignment horizontal="center"/>
    </xf>
    <xf numFmtId="38" fontId="68" fillId="0" borderId="106" xfId="20" applyNumberFormat="1" applyFont="1" applyFill="1" applyBorder="1" applyAlignment="1" applyProtection="1">
      <alignment horizontal="center"/>
      <protection locked="0"/>
    </xf>
    <xf numFmtId="0" fontId="50" fillId="0" borderId="80" xfId="19" applyFont="1" applyFill="1" applyBorder="1" applyProtection="1">
      <protection locked="0"/>
    </xf>
    <xf numFmtId="0" fontId="9" fillId="0" borderId="81" xfId="19" applyFont="1" applyFill="1" applyBorder="1" applyAlignment="1">
      <alignment horizontal="center"/>
    </xf>
    <xf numFmtId="0" fontId="9" fillId="0" borderId="82" xfId="19" applyFont="1" applyFill="1" applyBorder="1" applyAlignment="1">
      <alignment horizontal="center"/>
    </xf>
    <xf numFmtId="0" fontId="11" fillId="0" borderId="70" xfId="19" applyFont="1" applyBorder="1"/>
    <xf numFmtId="0" fontId="10" fillId="0" borderId="70" xfId="19" applyFont="1" applyBorder="1" applyProtection="1">
      <protection locked="0"/>
    </xf>
    <xf numFmtId="0" fontId="11" fillId="0" borderId="70" xfId="19" applyFont="1" applyFill="1" applyBorder="1" applyAlignment="1" applyProtection="1">
      <alignment horizontal="left" indent="1"/>
      <protection locked="0"/>
    </xf>
    <xf numFmtId="0" fontId="10" fillId="0" borderId="70" xfId="19" applyFont="1" applyBorder="1"/>
    <xf numFmtId="0" fontId="11" fillId="0" borderId="70" xfId="19" applyFont="1" applyBorder="1" applyProtection="1">
      <protection locked="0"/>
    </xf>
    <xf numFmtId="0" fontId="11" fillId="0" borderId="70" xfId="19" applyFont="1" applyBorder="1" applyAlignment="1" applyProtection="1">
      <alignment horizontal="left" indent="1"/>
      <protection locked="0"/>
    </xf>
    <xf numFmtId="0" fontId="10" fillId="0" borderId="70" xfId="19" applyFont="1" applyFill="1" applyBorder="1" applyProtection="1">
      <protection locked="0"/>
    </xf>
    <xf numFmtId="0" fontId="11" fillId="0" borderId="70" xfId="19" applyFont="1" applyFill="1" applyBorder="1"/>
    <xf numFmtId="0" fontId="10" fillId="0" borderId="70" xfId="19" applyFont="1" applyFill="1" applyBorder="1"/>
    <xf numFmtId="0" fontId="11" fillId="0" borderId="70" xfId="19" applyFont="1" applyFill="1" applyBorder="1" applyProtection="1">
      <protection locked="0"/>
    </xf>
    <xf numFmtId="0" fontId="11" fillId="0" borderId="67" xfId="19" applyFont="1" applyFill="1" applyBorder="1" applyAlignment="1">
      <alignment horizontal="left"/>
    </xf>
    <xf numFmtId="0" fontId="11" fillId="0" borderId="68" xfId="19" applyFont="1" applyBorder="1"/>
    <xf numFmtId="0" fontId="11" fillId="0" borderId="68" xfId="19" applyFont="1" applyBorder="1" applyAlignment="1">
      <alignment horizontal="center"/>
    </xf>
    <xf numFmtId="0" fontId="11" fillId="0" borderId="69" xfId="19" applyFont="1" applyBorder="1"/>
    <xf numFmtId="0" fontId="11" fillId="0" borderId="70" xfId="19" quotePrefix="1" applyFont="1" applyBorder="1" applyAlignment="1" applyProtection="1">
      <alignment horizontal="left"/>
      <protection locked="0"/>
    </xf>
    <xf numFmtId="0" fontId="11" fillId="0" borderId="71" xfId="19" applyFont="1" applyBorder="1"/>
    <xf numFmtId="0" fontId="30" fillId="0" borderId="70" xfId="17" applyBorder="1"/>
    <xf numFmtId="0" fontId="0" fillId="0" borderId="71" xfId="0" applyBorder="1"/>
    <xf numFmtId="0" fontId="0" fillId="0" borderId="70" xfId="0" applyBorder="1"/>
    <xf numFmtId="0" fontId="9" fillId="0" borderId="95" xfId="18" applyFont="1" applyFill="1" applyBorder="1" applyProtection="1"/>
    <xf numFmtId="0" fontId="9" fillId="0" borderId="96" xfId="18" applyFont="1" applyFill="1" applyBorder="1" applyProtection="1"/>
    <xf numFmtId="0" fontId="9" fillId="0" borderId="70" xfId="18" applyFont="1" applyFill="1" applyBorder="1" applyProtection="1"/>
    <xf numFmtId="0" fontId="30" fillId="0" borderId="71" xfId="17" applyBorder="1"/>
    <xf numFmtId="0" fontId="10" fillId="0" borderId="70" xfId="18" applyFont="1" applyFill="1" applyBorder="1" applyProtection="1"/>
    <xf numFmtId="10" fontId="73" fillId="0" borderId="71" xfId="17" applyNumberFormat="1" applyFont="1" applyBorder="1"/>
    <xf numFmtId="0" fontId="11" fillId="0" borderId="70" xfId="18" applyFont="1" applyFill="1" applyBorder="1" applyProtection="1"/>
    <xf numFmtId="10" fontId="74" fillId="0" borderId="71" xfId="17" applyNumberFormat="1" applyFont="1" applyBorder="1"/>
    <xf numFmtId="0" fontId="74" fillId="0" borderId="71" xfId="17" applyFont="1" applyBorder="1"/>
    <xf numFmtId="10" fontId="74" fillId="0" borderId="99" xfId="17" applyNumberFormat="1" applyFont="1" applyBorder="1"/>
    <xf numFmtId="0" fontId="10" fillId="0" borderId="95" xfId="18" applyFont="1" applyFill="1" applyBorder="1" applyProtection="1"/>
    <xf numFmtId="0" fontId="30" fillId="0" borderId="99" xfId="17" applyBorder="1"/>
    <xf numFmtId="0" fontId="15" fillId="0" borderId="70" xfId="17" applyFont="1" applyFill="1" applyBorder="1" applyAlignment="1"/>
    <xf numFmtId="0" fontId="30" fillId="0" borderId="0" xfId="17" applyFont="1" applyFill="1" applyBorder="1" applyAlignment="1"/>
    <xf numFmtId="0" fontId="16" fillId="0" borderId="71" xfId="15" applyBorder="1"/>
    <xf numFmtId="0" fontId="9" fillId="0" borderId="95" xfId="15" applyFont="1" applyFill="1" applyBorder="1" applyAlignment="1" applyProtection="1"/>
    <xf numFmtId="3" fontId="9" fillId="0" borderId="96" xfId="5" applyNumberFormat="1" applyFont="1" applyFill="1" applyBorder="1" applyAlignment="1">
      <alignment horizontal="center" vertical="center"/>
    </xf>
    <xf numFmtId="0" fontId="10" fillId="0" borderId="107" xfId="15" applyFont="1" applyFill="1" applyBorder="1" applyAlignment="1" applyProtection="1"/>
    <xf numFmtId="3" fontId="9" fillId="0" borderId="97" xfId="0" applyNumberFormat="1" applyFont="1" applyFill="1" applyBorder="1" applyAlignment="1">
      <alignment horizontal="center"/>
    </xf>
    <xf numFmtId="0" fontId="10" fillId="0" borderId="70" xfId="15" applyFont="1" applyFill="1" applyBorder="1" applyAlignment="1" applyProtection="1"/>
    <xf numFmtId="0" fontId="47" fillId="0" borderId="71" xfId="0" applyFont="1" applyFill="1" applyBorder="1" applyAlignment="1">
      <alignment horizontal="center"/>
    </xf>
    <xf numFmtId="0" fontId="15" fillId="0" borderId="70" xfId="5" applyFont="1" applyFill="1" applyBorder="1" applyProtection="1">
      <protection locked="0"/>
    </xf>
    <xf numFmtId="0" fontId="15" fillId="0" borderId="71" xfId="0" quotePrefix="1" applyFont="1" applyFill="1" applyBorder="1" applyAlignment="1">
      <alignment horizontal="center"/>
    </xf>
    <xf numFmtId="0" fontId="11" fillId="0" borderId="70" xfId="15" applyFont="1" applyFill="1" applyBorder="1" applyAlignment="1" applyProtection="1"/>
    <xf numFmtId="0" fontId="15" fillId="0" borderId="70" xfId="15" applyFont="1" applyFill="1" applyBorder="1" applyProtection="1"/>
    <xf numFmtId="0" fontId="15" fillId="0" borderId="70" xfId="14" applyFont="1" applyFill="1" applyBorder="1" applyProtection="1"/>
    <xf numFmtId="0" fontId="71" fillId="0" borderId="70" xfId="5" applyFont="1" applyFill="1" applyBorder="1" applyProtection="1">
      <protection locked="0"/>
    </xf>
    <xf numFmtId="0" fontId="15" fillId="0" borderId="70" xfId="15" applyFont="1" applyFill="1" applyBorder="1" applyAlignment="1" applyProtection="1">
      <alignment horizontal="left" vertical="center" wrapText="1"/>
    </xf>
    <xf numFmtId="0" fontId="71" fillId="0" borderId="70" xfId="15" applyFont="1" applyFill="1" applyBorder="1" applyProtection="1"/>
    <xf numFmtId="0" fontId="15" fillId="0" borderId="109" xfId="15" applyFont="1" applyFill="1" applyBorder="1" applyProtection="1"/>
    <xf numFmtId="0" fontId="16" fillId="0" borderId="113" xfId="0" quotePrefix="1" applyFont="1" applyFill="1" applyBorder="1" applyAlignment="1">
      <alignment horizontal="center"/>
    </xf>
    <xf numFmtId="0" fontId="11" fillId="0" borderId="70" xfId="15" applyFont="1" applyFill="1" applyBorder="1" applyAlignment="1" applyProtection="1">
      <alignment wrapText="1"/>
    </xf>
    <xf numFmtId="0" fontId="11" fillId="0" borderId="71" xfId="15" applyFont="1" applyFill="1" applyBorder="1" applyAlignment="1" applyProtection="1">
      <alignment wrapText="1"/>
    </xf>
    <xf numFmtId="0" fontId="15" fillId="0" borderId="0" xfId="5" applyFont="1" applyFill="1" applyBorder="1" applyAlignment="1">
      <alignment horizontal="left"/>
    </xf>
    <xf numFmtId="0" fontId="15" fillId="0" borderId="70" xfId="5" applyFont="1" applyFill="1" applyBorder="1" applyAlignment="1">
      <alignment horizontal="left"/>
    </xf>
    <xf numFmtId="0" fontId="15" fillId="0" borderId="71" xfId="5" applyFont="1" applyFill="1" applyBorder="1" applyAlignment="1">
      <alignment horizontal="left"/>
    </xf>
    <xf numFmtId="0" fontId="15" fillId="0" borderId="80" xfId="5" applyFont="1" applyFill="1" applyBorder="1" applyAlignment="1">
      <alignment horizontal="left"/>
    </xf>
    <xf numFmtId="0" fontId="15" fillId="0" borderId="81" xfId="5" applyFont="1" applyFill="1" applyBorder="1" applyAlignment="1">
      <alignment horizontal="left"/>
    </xf>
    <xf numFmtId="0" fontId="15" fillId="0" borderId="82" xfId="5" applyFont="1" applyFill="1" applyBorder="1" applyAlignment="1">
      <alignment horizontal="left"/>
    </xf>
    <xf numFmtId="0" fontId="9" fillId="0" borderId="98" xfId="5" applyFont="1" applyFill="1" applyBorder="1" applyProtection="1">
      <protection locked="0"/>
    </xf>
    <xf numFmtId="0" fontId="9" fillId="0" borderId="97" xfId="12" applyFont="1" applyFill="1" applyBorder="1" applyAlignment="1" applyProtection="1">
      <alignment horizontal="center"/>
    </xf>
    <xf numFmtId="0" fontId="9" fillId="0" borderId="70" xfId="5" applyFont="1" applyFill="1" applyBorder="1" applyProtection="1">
      <protection locked="0"/>
    </xf>
    <xf numFmtId="3" fontId="9" fillId="0" borderId="71" xfId="5" applyNumberFormat="1" applyFont="1" applyFill="1" applyBorder="1" applyAlignment="1">
      <alignment horizontal="center"/>
    </xf>
    <xf numFmtId="0" fontId="8" fillId="0" borderId="71" xfId="5" applyFont="1" applyBorder="1"/>
    <xf numFmtId="3" fontId="15" fillId="0" borderId="71" xfId="5" applyNumberFormat="1" applyFont="1" applyFill="1" applyBorder="1" applyAlignment="1">
      <alignment horizontal="center"/>
    </xf>
    <xf numFmtId="0" fontId="15" fillId="0" borderId="70" xfId="5" applyFont="1" applyFill="1" applyBorder="1" applyAlignment="1" applyProtection="1">
      <protection locked="0"/>
    </xf>
    <xf numFmtId="0" fontId="15" fillId="0" borderId="70" xfId="5" applyFont="1" applyFill="1" applyBorder="1"/>
    <xf numFmtId="38" fontId="9" fillId="0" borderId="95" xfId="13" applyNumberFormat="1" applyFont="1" applyFill="1" applyBorder="1" applyProtection="1"/>
    <xf numFmtId="0" fontId="9" fillId="0" borderId="96" xfId="13" applyFont="1" applyBorder="1" applyAlignment="1" applyProtection="1">
      <alignment horizontal="center"/>
    </xf>
    <xf numFmtId="38" fontId="9" fillId="0" borderId="70" xfId="13" applyNumberFormat="1" applyFont="1" applyFill="1" applyBorder="1" applyProtection="1"/>
    <xf numFmtId="38" fontId="9" fillId="0" borderId="97" xfId="13" applyNumberFormat="1" applyFont="1" applyFill="1" applyBorder="1" applyAlignment="1" applyProtection="1">
      <alignment horizontal="center" vertical="center"/>
    </xf>
    <xf numFmtId="38" fontId="15" fillId="0" borderId="70" xfId="13" applyNumberFormat="1" applyFont="1" applyFill="1" applyBorder="1" applyProtection="1"/>
    <xf numFmtId="0" fontId="11" fillId="0" borderId="71" xfId="13" applyFont="1" applyFill="1" applyBorder="1" applyProtection="1"/>
    <xf numFmtId="38" fontId="15" fillId="0" borderId="70" xfId="13" quotePrefix="1" applyNumberFormat="1" applyFont="1" applyFill="1" applyBorder="1" applyProtection="1"/>
    <xf numFmtId="3" fontId="11" fillId="0" borderId="0" xfId="13" applyNumberFormat="1" applyFont="1" applyFill="1" applyBorder="1" applyAlignment="1" applyProtection="1">
      <alignment horizontal="right"/>
    </xf>
    <xf numFmtId="38" fontId="14" fillId="0" borderId="70" xfId="13" applyNumberFormat="1" applyFont="1" applyFill="1" applyBorder="1" applyProtection="1"/>
    <xf numFmtId="0" fontId="11" fillId="0" borderId="70" xfId="13" applyFont="1" applyFill="1" applyBorder="1" applyProtection="1"/>
    <xf numFmtId="38" fontId="15" fillId="0" borderId="71" xfId="13" applyNumberFormat="1" applyFont="1" applyFill="1" applyBorder="1" applyProtection="1"/>
    <xf numFmtId="38" fontId="14" fillId="0" borderId="80" xfId="13" applyNumberFormat="1" applyFont="1" applyFill="1" applyBorder="1" applyProtection="1"/>
    <xf numFmtId="38" fontId="11" fillId="0" borderId="81" xfId="13" applyNumberFormat="1" applyFont="1" applyFill="1" applyBorder="1" applyProtection="1"/>
    <xf numFmtId="0" fontId="8" fillId="0" borderId="81" xfId="13" applyFont="1" applyFill="1" applyBorder="1" applyProtection="1"/>
    <xf numFmtId="0" fontId="11" fillId="0" borderId="82" xfId="13" applyFont="1" applyFill="1" applyBorder="1" applyProtection="1"/>
    <xf numFmtId="3" fontId="62" fillId="0" borderId="81" xfId="0" applyNumberFormat="1" applyFont="1" applyFill="1" applyBorder="1" applyAlignment="1"/>
    <xf numFmtId="3" fontId="62" fillId="0" borderId="82" xfId="0" quotePrefix="1" applyNumberFormat="1" applyFont="1" applyFill="1" applyBorder="1" applyAlignment="1">
      <alignment horizontal="right"/>
    </xf>
    <xf numFmtId="38" fontId="11" fillId="0" borderId="35" xfId="12" quotePrefix="1" applyNumberFormat="1" applyFont="1" applyFill="1" applyBorder="1" applyAlignment="1" applyProtection="1"/>
    <xf numFmtId="0" fontId="43" fillId="0" borderId="0" xfId="11" applyFont="1" applyFill="1" applyBorder="1" applyAlignment="1" applyProtection="1"/>
    <xf numFmtId="0" fontId="9" fillId="0" borderId="95" xfId="12" applyFont="1" applyFill="1" applyBorder="1" applyProtection="1"/>
    <xf numFmtId="0" fontId="9" fillId="0" borderId="70" xfId="12" applyFont="1" applyFill="1" applyBorder="1" applyProtection="1"/>
    <xf numFmtId="38" fontId="9" fillId="0" borderId="70" xfId="12" applyNumberFormat="1" applyFont="1" applyFill="1" applyBorder="1" applyProtection="1"/>
    <xf numFmtId="0" fontId="15" fillId="0" borderId="71" xfId="12" applyFont="1" applyFill="1" applyBorder="1" applyAlignment="1">
      <alignment horizontal="center"/>
    </xf>
    <xf numFmtId="38" fontId="15" fillId="0" borderId="70" xfId="12" applyNumberFormat="1" applyFont="1" applyFill="1" applyBorder="1" applyProtection="1"/>
    <xf numFmtId="38" fontId="11" fillId="0" borderId="70" xfId="12" applyNumberFormat="1" applyFont="1" applyFill="1" applyBorder="1" applyProtection="1"/>
    <xf numFmtId="38" fontId="11" fillId="0" borderId="98" xfId="12" applyNumberFormat="1" applyFont="1" applyFill="1" applyBorder="1" applyProtection="1"/>
    <xf numFmtId="0" fontId="15" fillId="0" borderId="99" xfId="12" applyFont="1" applyBorder="1"/>
    <xf numFmtId="38" fontId="11" fillId="0" borderId="107" xfId="12" quotePrefix="1" applyNumberFormat="1" applyFont="1" applyFill="1" applyBorder="1" applyAlignment="1" applyProtection="1"/>
    <xf numFmtId="38" fontId="11" fillId="0" borderId="97" xfId="12" quotePrefix="1" applyNumberFormat="1" applyFont="1" applyFill="1" applyBorder="1" applyAlignment="1" applyProtection="1"/>
    <xf numFmtId="0" fontId="14" fillId="0" borderId="70" xfId="12" applyFont="1" applyFill="1" applyBorder="1" applyProtection="1"/>
    <xf numFmtId="0" fontId="15" fillId="0" borderId="71" xfId="12" applyFont="1" applyBorder="1"/>
    <xf numFmtId="0" fontId="43" fillId="0" borderId="70" xfId="11" applyFont="1" applyFill="1" applyBorder="1" applyAlignment="1" applyProtection="1"/>
    <xf numFmtId="0" fontId="43" fillId="0" borderId="71" xfId="11" applyFont="1" applyFill="1" applyBorder="1" applyAlignment="1" applyProtection="1"/>
    <xf numFmtId="3" fontId="11" fillId="0" borderId="80" xfId="8" applyFont="1" applyFill="1" applyBorder="1" applyAlignment="1" applyProtection="1">
      <alignment horizontal="left" indent="1"/>
    </xf>
    <xf numFmtId="38" fontId="15" fillId="0" borderId="81" xfId="8" applyNumberFormat="1" applyFont="1" applyFill="1" applyBorder="1" applyAlignment="1" applyProtection="1">
      <alignment horizontal="right"/>
      <protection locked="0"/>
    </xf>
    <xf numFmtId="41" fontId="15" fillId="0" borderId="81" xfId="8" quotePrefix="1" applyNumberFormat="1" applyFont="1" applyFill="1" applyBorder="1" applyAlignment="1" applyProtection="1">
      <alignment horizontal="right"/>
      <protection locked="0"/>
    </xf>
    <xf numFmtId="38" fontId="15" fillId="0" borderId="82" xfId="8" applyNumberFormat="1" applyFont="1" applyFill="1" applyBorder="1" applyAlignment="1" applyProtection="1">
      <alignment horizontal="right"/>
    </xf>
    <xf numFmtId="0" fontId="9" fillId="0" borderId="114" xfId="7" applyFont="1" applyFill="1" applyBorder="1" applyAlignment="1" applyProtection="1">
      <alignment horizontal="center" wrapText="1"/>
    </xf>
    <xf numFmtId="0" fontId="9" fillId="0" borderId="115" xfId="7" applyFont="1" applyFill="1" applyBorder="1" applyAlignment="1" applyProtection="1">
      <alignment horizontal="center" wrapText="1"/>
    </xf>
    <xf numFmtId="0" fontId="11" fillId="0" borderId="102" xfId="7" applyFont="1" applyFill="1" applyBorder="1" applyAlignment="1" applyProtection="1">
      <alignment horizontal="center" wrapText="1"/>
    </xf>
    <xf numFmtId="38" fontId="11" fillId="0" borderId="116" xfId="7" applyNumberFormat="1" applyFont="1" applyFill="1" applyBorder="1" applyAlignment="1" applyProtection="1">
      <alignment horizontal="center"/>
    </xf>
    <xf numFmtId="0" fontId="11" fillId="0" borderId="117" xfId="7" applyFont="1" applyFill="1" applyBorder="1" applyAlignment="1" applyProtection="1">
      <alignment horizontal="center" wrapText="1"/>
    </xf>
    <xf numFmtId="38" fontId="11" fillId="0" borderId="106" xfId="7" applyNumberFormat="1" applyFont="1" applyFill="1" applyBorder="1" applyAlignment="1" applyProtection="1">
      <alignment horizontal="center"/>
    </xf>
    <xf numFmtId="3" fontId="11" fillId="0" borderId="106" xfId="7" applyNumberFormat="1" applyFont="1" applyFill="1" applyBorder="1" applyAlignment="1" applyProtection="1">
      <alignment horizontal="center"/>
    </xf>
    <xf numFmtId="0" fontId="15" fillId="0" borderId="117" xfId="7" applyFont="1" applyFill="1" applyBorder="1" applyAlignment="1" applyProtection="1">
      <alignment horizontal="center"/>
    </xf>
    <xf numFmtId="3" fontId="15" fillId="0" borderId="106" xfId="7" applyNumberFormat="1" applyFont="1" applyFill="1" applyBorder="1" applyAlignment="1" applyProtection="1">
      <alignment horizontal="center"/>
    </xf>
    <xf numFmtId="0" fontId="11" fillId="0" borderId="117" xfId="7" applyFont="1" applyFill="1" applyBorder="1" applyAlignment="1" applyProtection="1">
      <alignment horizontal="center"/>
    </xf>
    <xf numFmtId="3" fontId="15" fillId="0" borderId="106" xfId="7" applyNumberFormat="1" applyFont="1" applyFill="1" applyBorder="1" applyAlignment="1" applyProtection="1">
      <alignment horizontal="center"/>
      <protection locked="0"/>
    </xf>
    <xf numFmtId="3" fontId="11" fillId="0" borderId="106" xfId="7" applyNumberFormat="1" applyFont="1" applyFill="1" applyBorder="1" applyAlignment="1">
      <alignment horizontal="center"/>
    </xf>
    <xf numFmtId="0" fontId="15" fillId="0" borderId="101" xfId="7" applyFont="1" applyFill="1" applyBorder="1" applyAlignment="1" applyProtection="1">
      <alignment horizontal="center"/>
    </xf>
    <xf numFmtId="3" fontId="11" fillId="0" borderId="106" xfId="7" applyNumberFormat="1" applyFont="1" applyBorder="1" applyAlignment="1">
      <alignment horizontal="center"/>
    </xf>
    <xf numFmtId="0" fontId="9" fillId="0" borderId="117" xfId="7" applyFont="1" applyFill="1" applyBorder="1" applyAlignment="1" applyProtection="1">
      <alignment horizontal="center"/>
    </xf>
    <xf numFmtId="3" fontId="10" fillId="0" borderId="106" xfId="7" applyNumberFormat="1" applyFont="1" applyBorder="1" applyAlignment="1">
      <alignment horizontal="center"/>
    </xf>
    <xf numFmtId="0" fontId="0" fillId="0" borderId="0" xfId="0" applyFill="1" applyBorder="1" applyAlignment="1"/>
    <xf numFmtId="0" fontId="0" fillId="0" borderId="71" xfId="0" applyFill="1" applyBorder="1" applyAlignment="1"/>
    <xf numFmtId="0" fontId="15" fillId="0" borderId="0" xfId="0" applyFont="1" applyFill="1" applyBorder="1" applyAlignment="1"/>
    <xf numFmtId="0" fontId="15" fillId="0" borderId="0" xfId="0" applyFont="1" applyFill="1" applyBorder="1" applyAlignment="1">
      <alignment wrapText="1"/>
    </xf>
    <xf numFmtId="3" fontId="14" fillId="0" borderId="70" xfId="8" applyFont="1" applyFill="1" applyBorder="1" applyAlignment="1" applyProtection="1"/>
    <xf numFmtId="0" fontId="9" fillId="0" borderId="6" xfId="12" applyFont="1" applyFill="1" applyBorder="1" applyAlignment="1" applyProtection="1">
      <alignment horizontal="center"/>
    </xf>
    <xf numFmtId="0" fontId="4" fillId="0" borderId="29" xfId="5" applyFont="1" applyFill="1" applyBorder="1" applyAlignment="1">
      <alignment horizontal="center"/>
    </xf>
    <xf numFmtId="0" fontId="15" fillId="0" borderId="0" xfId="0" applyFont="1" applyFill="1" applyBorder="1" applyAlignment="1">
      <alignment horizontal="center"/>
    </xf>
    <xf numFmtId="0" fontId="15" fillId="0" borderId="71" xfId="0" applyFont="1" applyFill="1" applyBorder="1" applyAlignment="1">
      <alignment horizontal="center"/>
    </xf>
    <xf numFmtId="0" fontId="15" fillId="0" borderId="40" xfId="14" applyFont="1" applyFill="1" applyBorder="1" applyAlignment="1" applyProtection="1">
      <alignment horizontal="left" vertical="center" wrapText="1"/>
      <protection locked="0"/>
    </xf>
    <xf numFmtId="0" fontId="11" fillId="0" borderId="19" xfId="9" quotePrefix="1" applyFont="1" applyFill="1" applyBorder="1" applyAlignment="1" applyProtection="1">
      <protection locked="0"/>
    </xf>
    <xf numFmtId="38" fontId="11" fillId="0" borderId="21" xfId="9" applyNumberFormat="1" applyFont="1" applyFill="1" applyBorder="1" applyAlignment="1" applyProtection="1"/>
    <xf numFmtId="0" fontId="14" fillId="0" borderId="1" xfId="9" applyFont="1" applyFill="1" applyBorder="1" applyAlignment="1" applyProtection="1">
      <protection locked="0"/>
    </xf>
    <xf numFmtId="0" fontId="11" fillId="0" borderId="11" xfId="9" applyFont="1" applyFill="1" applyBorder="1" applyAlignment="1"/>
    <xf numFmtId="0" fontId="11" fillId="0" borderId="1" xfId="9" applyFont="1" applyFill="1" applyBorder="1" applyAlignment="1"/>
    <xf numFmtId="3" fontId="11" fillId="0" borderId="17" xfId="9" applyNumberFormat="1" applyFont="1" applyFill="1" applyBorder="1" applyAlignment="1"/>
    <xf numFmtId="0" fontId="8" fillId="0" borderId="3" xfId="9" applyFont="1" applyFill="1" applyBorder="1" applyAlignment="1"/>
    <xf numFmtId="0" fontId="8" fillId="0" borderId="18" xfId="9" applyFont="1" applyFill="1" applyBorder="1" applyAlignment="1"/>
    <xf numFmtId="0" fontId="9" fillId="0" borderId="33" xfId="21" applyFont="1" applyFill="1" applyBorder="1" applyAlignment="1" applyProtection="1">
      <alignment horizontal="left"/>
      <protection locked="0"/>
    </xf>
    <xf numFmtId="3" fontId="9" fillId="0" borderId="34" xfId="21" applyNumberFormat="1" applyFont="1" applyFill="1" applyBorder="1" applyAlignment="1" applyProtection="1">
      <alignment horizontal="center"/>
      <protection locked="0"/>
    </xf>
    <xf numFmtId="0" fontId="15" fillId="0" borderId="1" xfId="21" applyFont="1" applyFill="1" applyBorder="1" applyAlignment="1" applyProtection="1">
      <alignment horizontal="left"/>
      <protection locked="0"/>
    </xf>
    <xf numFmtId="38" fontId="15" fillId="2" borderId="11" xfId="21" applyNumberFormat="1" applyFont="1" applyFill="1" applyBorder="1" applyAlignment="1" applyProtection="1">
      <alignment horizontal="right"/>
    </xf>
    <xf numFmtId="0" fontId="9" fillId="0" borderId="1" xfId="21" applyFont="1" applyFill="1" applyBorder="1" applyProtection="1">
      <protection locked="0"/>
    </xf>
    <xf numFmtId="0" fontId="15" fillId="0" borderId="1" xfId="21" applyFont="1" applyFill="1" applyBorder="1"/>
    <xf numFmtId="0" fontId="15" fillId="0" borderId="1" xfId="21" applyFont="1" applyFill="1" applyBorder="1" applyProtection="1">
      <protection locked="0"/>
    </xf>
    <xf numFmtId="0" fontId="9" fillId="0" borderId="1" xfId="21" quotePrefix="1" applyFont="1" applyFill="1" applyBorder="1" applyProtection="1">
      <protection locked="0"/>
    </xf>
    <xf numFmtId="0" fontId="15" fillId="0" borderId="1" xfId="21" quotePrefix="1" applyFont="1" applyFill="1" applyBorder="1" applyProtection="1">
      <protection locked="0"/>
    </xf>
    <xf numFmtId="0" fontId="9" fillId="0" borderId="33" xfId="23" applyFont="1" applyFill="1" applyBorder="1" applyAlignment="1" applyProtection="1">
      <alignment horizontal="center"/>
      <protection locked="0"/>
    </xf>
    <xf numFmtId="0" fontId="15" fillId="0" borderId="1" xfId="23" applyFont="1" applyFill="1" applyBorder="1" applyProtection="1">
      <protection locked="0"/>
    </xf>
    <xf numFmtId="0" fontId="9" fillId="0" borderId="1" xfId="23" applyFont="1" applyFill="1" applyBorder="1" applyProtection="1">
      <protection locked="0"/>
    </xf>
    <xf numFmtId="3" fontId="15" fillId="0" borderId="11" xfId="23" quotePrefix="1" applyNumberFormat="1" applyFont="1" applyFill="1" applyBorder="1" applyAlignment="1">
      <alignment horizontal="right"/>
    </xf>
    <xf numFmtId="3" fontId="8" fillId="0" borderId="11" xfId="23" applyNumberFormat="1" applyFont="1" applyFill="1" applyBorder="1"/>
    <xf numFmtId="0" fontId="15" fillId="0" borderId="1" xfId="14" applyFont="1" applyFill="1" applyBorder="1" applyProtection="1">
      <protection locked="0"/>
    </xf>
    <xf numFmtId="0" fontId="11" fillId="0" borderId="1" xfId="0" applyFont="1" applyFill="1" applyBorder="1" applyAlignment="1">
      <alignment vertical="top"/>
    </xf>
    <xf numFmtId="0" fontId="15" fillId="0" borderId="122" xfId="23" applyFont="1" applyFill="1" applyBorder="1"/>
    <xf numFmtId="0" fontId="8" fillId="0" borderId="123" xfId="23" applyFont="1" applyFill="1" applyBorder="1"/>
    <xf numFmtId="0" fontId="8" fillId="0" borderId="21" xfId="14" applyFont="1" applyBorder="1"/>
    <xf numFmtId="0" fontId="9" fillId="0" borderId="2" xfId="14" applyFont="1" applyFill="1" applyBorder="1" applyAlignment="1" applyProtection="1">
      <alignment horizontal="left"/>
    </xf>
    <xf numFmtId="3" fontId="15" fillId="0" borderId="11" xfId="2" quotePrefix="1" applyNumberFormat="1" applyFont="1" applyFill="1" applyBorder="1" applyAlignment="1">
      <alignment horizontal="right"/>
    </xf>
    <xf numFmtId="0" fontId="15" fillId="0" borderId="122" xfId="14" applyFont="1" applyFill="1" applyBorder="1" applyProtection="1"/>
    <xf numFmtId="0" fontId="8" fillId="0" borderId="123" xfId="14" applyFont="1" applyBorder="1"/>
    <xf numFmtId="0" fontId="10" fillId="0" borderId="122" xfId="27" applyFont="1" applyFill="1" applyBorder="1" applyProtection="1">
      <protection locked="0"/>
    </xf>
    <xf numFmtId="0" fontId="5" fillId="0" borderId="123" xfId="27" applyFont="1" applyFill="1" applyBorder="1"/>
    <xf numFmtId="3" fontId="9" fillId="0" borderId="11" xfId="27" applyNumberFormat="1" applyFont="1" applyFill="1" applyBorder="1" applyAlignment="1" applyProtection="1">
      <alignment horizontal="right"/>
    </xf>
    <xf numFmtId="0" fontId="62" fillId="0" borderId="11" xfId="0" applyFont="1" applyFill="1" applyBorder="1" applyAlignment="1"/>
    <xf numFmtId="3" fontId="62" fillId="0" borderId="11" xfId="0" applyNumberFormat="1" applyFont="1" applyFill="1" applyBorder="1" applyAlignment="1"/>
    <xf numFmtId="0" fontId="11" fillId="0" borderId="124" xfId="27" applyFont="1" applyFill="1" applyBorder="1" applyProtection="1">
      <protection locked="0"/>
    </xf>
    <xf numFmtId="0" fontId="62" fillId="0" borderId="125" xfId="0" applyFont="1" applyFill="1" applyBorder="1" applyAlignment="1"/>
    <xf numFmtId="0" fontId="31" fillId="0" borderId="35" xfId="0" applyFont="1" applyBorder="1"/>
    <xf numFmtId="38" fontId="9" fillId="0" borderId="35" xfId="28" applyNumberFormat="1" applyFont="1" applyFill="1" applyBorder="1" applyAlignment="1" applyProtection="1">
      <alignment horizontal="center"/>
    </xf>
    <xf numFmtId="38" fontId="10" fillId="0" borderId="0" xfId="28" applyNumberFormat="1" applyFont="1" applyBorder="1" applyAlignment="1" applyProtection="1">
      <alignment horizontal="center"/>
    </xf>
    <xf numFmtId="38" fontId="10" fillId="0" borderId="126" xfId="28" applyNumberFormat="1" applyFont="1" applyBorder="1" applyAlignment="1" applyProtection="1">
      <alignment horizontal="left" wrapText="1"/>
    </xf>
    <xf numFmtId="38" fontId="10" fillId="0" borderId="97" xfId="28" applyNumberFormat="1" applyFont="1" applyBorder="1" applyAlignment="1" applyProtection="1">
      <alignment horizontal="center"/>
    </xf>
    <xf numFmtId="38" fontId="10" fillId="0" borderId="70" xfId="28" applyNumberFormat="1" applyFont="1" applyFill="1" applyBorder="1" applyAlignment="1" applyProtection="1">
      <alignment horizontal="left"/>
    </xf>
    <xf numFmtId="38" fontId="10" fillId="0" borderId="71" xfId="28" applyNumberFormat="1" applyFont="1" applyFill="1" applyBorder="1" applyAlignment="1" applyProtection="1">
      <alignment horizontal="left"/>
    </xf>
    <xf numFmtId="38" fontId="10" fillId="0" borderId="101" xfId="28" applyNumberFormat="1" applyFont="1" applyFill="1" applyBorder="1" applyAlignment="1" applyProtection="1">
      <alignment wrapText="1"/>
    </xf>
    <xf numFmtId="38" fontId="10" fillId="0" borderId="71" xfId="28" applyNumberFormat="1" applyFont="1" applyBorder="1" applyAlignment="1" applyProtection="1">
      <alignment horizontal="center"/>
    </xf>
    <xf numFmtId="38" fontId="10" fillId="0" borderId="101" xfId="28" applyNumberFormat="1" applyFont="1" applyBorder="1" applyAlignment="1" applyProtection="1">
      <alignment wrapText="1"/>
    </xf>
    <xf numFmtId="38" fontId="15" fillId="0" borderId="76" xfId="28" quotePrefix="1" applyNumberFormat="1" applyFont="1" applyFill="1" applyBorder="1" applyAlignment="1" applyProtection="1">
      <alignment horizontal="center"/>
    </xf>
    <xf numFmtId="38" fontId="11" fillId="0" borderId="101" xfId="28" quotePrefix="1" applyNumberFormat="1" applyFont="1" applyBorder="1" applyAlignment="1" applyProtection="1">
      <alignment wrapText="1"/>
    </xf>
    <xf numFmtId="38" fontId="11" fillId="0" borderId="71" xfId="28" applyNumberFormat="1" applyFont="1" applyBorder="1" applyAlignment="1" applyProtection="1">
      <alignment horizontal="center"/>
    </xf>
    <xf numFmtId="38" fontId="15" fillId="0" borderId="71" xfId="28" quotePrefix="1" applyNumberFormat="1" applyFont="1" applyFill="1" applyBorder="1" applyAlignment="1" applyProtection="1">
      <alignment horizontal="center"/>
    </xf>
    <xf numFmtId="38" fontId="11" fillId="0" borderId="101" xfId="28" quotePrefix="1" applyNumberFormat="1" applyFont="1" applyBorder="1" applyAlignment="1" applyProtection="1">
      <alignment horizontal="left" wrapText="1"/>
    </xf>
    <xf numFmtId="38" fontId="11" fillId="0" borderId="101" xfId="28" applyNumberFormat="1" applyFont="1" applyBorder="1" applyAlignment="1" applyProtection="1">
      <alignment wrapText="1"/>
    </xf>
    <xf numFmtId="38" fontId="11" fillId="0" borderId="101" xfId="28" applyNumberFormat="1" applyFont="1" applyFill="1" applyBorder="1" applyAlignment="1" applyProtection="1">
      <alignment wrapText="1"/>
    </xf>
    <xf numFmtId="38" fontId="10" fillId="0" borderId="129" xfId="28" applyNumberFormat="1" applyFont="1" applyFill="1" applyBorder="1" applyAlignment="1" applyProtection="1">
      <alignment wrapText="1"/>
    </xf>
    <xf numFmtId="38" fontId="9" fillId="0" borderId="130" xfId="28" applyNumberFormat="1" applyFont="1" applyFill="1" applyBorder="1" applyAlignment="1" applyProtection="1">
      <alignment horizontal="center"/>
    </xf>
    <xf numFmtId="38" fontId="10" fillId="0" borderId="70" xfId="28" applyNumberFormat="1" applyFont="1" applyFill="1" applyBorder="1" applyAlignment="1" applyProtection="1">
      <alignment wrapText="1"/>
    </xf>
    <xf numFmtId="38" fontId="9" fillId="0" borderId="71" xfId="28" applyNumberFormat="1" applyFont="1" applyFill="1" applyBorder="1" applyAlignment="1" applyProtection="1">
      <alignment horizontal="center"/>
    </xf>
    <xf numFmtId="38" fontId="9" fillId="0" borderId="76" xfId="28" applyNumberFormat="1" applyFont="1" applyBorder="1" applyAlignment="1" applyProtection="1">
      <alignment horizontal="center"/>
    </xf>
    <xf numFmtId="38" fontId="15" fillId="0" borderId="76" xfId="28" applyNumberFormat="1" applyFont="1" applyBorder="1" applyAlignment="1" applyProtection="1">
      <alignment horizontal="center"/>
    </xf>
    <xf numFmtId="38" fontId="15" fillId="0" borderId="71" xfId="28" applyNumberFormat="1" applyFont="1" applyBorder="1" applyAlignment="1" applyProtection="1">
      <alignment horizontal="center"/>
    </xf>
    <xf numFmtId="38" fontId="9" fillId="0" borderId="71" xfId="28" quotePrefix="1" applyNumberFormat="1" applyFont="1" applyFill="1" applyBorder="1" applyAlignment="1" applyProtection="1">
      <alignment horizontal="center"/>
    </xf>
    <xf numFmtId="38" fontId="9" fillId="0" borderId="76" xfId="28" applyNumberFormat="1" applyFont="1" applyFill="1" applyBorder="1" applyAlignment="1" applyProtection="1">
      <alignment horizontal="center"/>
    </xf>
    <xf numFmtId="38" fontId="15" fillId="0" borderId="76" xfId="28" quotePrefix="1" applyNumberFormat="1" applyFont="1" applyBorder="1" applyAlignment="1" applyProtection="1">
      <alignment horizontal="center"/>
    </xf>
    <xf numFmtId="38" fontId="15" fillId="0" borderId="76" xfId="28" applyNumberFormat="1" applyFont="1" applyFill="1" applyBorder="1" applyAlignment="1" applyProtection="1">
      <alignment horizontal="center"/>
    </xf>
    <xf numFmtId="38" fontId="9" fillId="0" borderId="116" xfId="28" applyNumberFormat="1" applyFont="1" applyFill="1" applyBorder="1" applyAlignment="1" applyProtection="1">
      <alignment horizontal="center"/>
    </xf>
    <xf numFmtId="38" fontId="10" fillId="0" borderId="70" xfId="28" applyNumberFormat="1" applyFont="1" applyBorder="1" applyAlignment="1" applyProtection="1">
      <alignment wrapText="1"/>
    </xf>
    <xf numFmtId="38" fontId="9" fillId="0" borderId="71" xfId="28" applyNumberFormat="1" applyFont="1" applyBorder="1" applyAlignment="1" applyProtection="1">
      <alignment horizontal="center"/>
    </xf>
    <xf numFmtId="38" fontId="10" fillId="0" borderId="70" xfId="28" applyNumberFormat="1" applyFont="1" applyFill="1" applyBorder="1" applyAlignment="1" applyProtection="1">
      <alignment horizontal="left" wrapText="1"/>
    </xf>
    <xf numFmtId="38" fontId="10" fillId="0" borderId="131" xfId="28" applyNumberFormat="1" applyFont="1" applyFill="1" applyBorder="1" applyAlignment="1" applyProtection="1">
      <alignment wrapText="1"/>
    </xf>
    <xf numFmtId="38" fontId="15" fillId="0" borderId="75" xfId="28" applyNumberFormat="1" applyFont="1" applyFill="1" applyBorder="1" applyAlignment="1" applyProtection="1">
      <alignment horizontal="center"/>
    </xf>
    <xf numFmtId="38" fontId="10" fillId="0" borderId="132" xfId="28" applyNumberFormat="1" applyFont="1" applyFill="1" applyBorder="1" applyAlignment="1" applyProtection="1">
      <alignment wrapText="1"/>
    </xf>
    <xf numFmtId="38" fontId="9" fillId="0" borderId="133" xfId="27" quotePrefix="1" applyNumberFormat="1" applyFont="1" applyFill="1" applyBorder="1" applyAlignment="1" applyProtection="1">
      <alignment horizontal="center"/>
      <protection locked="0"/>
    </xf>
    <xf numFmtId="38" fontId="9" fillId="0" borderId="13" xfId="28" applyNumberFormat="1" applyFont="1" applyFill="1" applyBorder="1" applyAlignment="1" applyProtection="1">
      <alignment horizontal="center"/>
    </xf>
    <xf numFmtId="38" fontId="10" fillId="0" borderId="134" xfId="28" applyNumberFormat="1" applyFont="1" applyFill="1" applyBorder="1" applyAlignment="1" applyProtection="1">
      <alignment wrapText="1"/>
    </xf>
    <xf numFmtId="0" fontId="10" fillId="0" borderId="70" xfId="19" applyFont="1" applyFill="1" applyBorder="1" applyAlignment="1" applyProtection="1">
      <alignment horizontal="center"/>
      <protection locked="0"/>
    </xf>
    <xf numFmtId="0" fontId="30" fillId="0" borderId="71" xfId="31" applyBorder="1"/>
    <xf numFmtId="0" fontId="10" fillId="0" borderId="70" xfId="19" applyFont="1" applyFill="1" applyBorder="1" applyAlignment="1" applyProtection="1">
      <alignment horizontal="left"/>
      <protection locked="0"/>
    </xf>
    <xf numFmtId="3" fontId="9" fillId="0" borderId="71" xfId="31" applyNumberFormat="1" applyFont="1" applyBorder="1" applyAlignment="1">
      <alignment horizontal="center"/>
    </xf>
    <xf numFmtId="3" fontId="74" fillId="0" borderId="71" xfId="31" applyNumberFormat="1" applyFont="1" applyBorder="1" applyAlignment="1">
      <alignment horizontal="center"/>
    </xf>
    <xf numFmtId="0" fontId="30" fillId="0" borderId="71" xfId="31" applyBorder="1" applyAlignment="1">
      <alignment horizontal="center"/>
    </xf>
    <xf numFmtId="0" fontId="11" fillId="0" borderId="70" xfId="19" applyFont="1" applyFill="1" applyBorder="1" applyAlignment="1" applyProtection="1">
      <alignment horizontal="left" indent="2"/>
      <protection locked="0"/>
    </xf>
    <xf numFmtId="0" fontId="74" fillId="0" borderId="71" xfId="31" applyFont="1" applyBorder="1" applyAlignment="1">
      <alignment horizontal="center"/>
    </xf>
    <xf numFmtId="0" fontId="11" fillId="0" borderId="70" xfId="19" applyFont="1" applyFill="1" applyBorder="1" applyAlignment="1" applyProtection="1">
      <alignment horizontal="left" wrapText="1"/>
      <protection locked="0"/>
    </xf>
    <xf numFmtId="10" fontId="74" fillId="0" borderId="71" xfId="31" applyNumberFormat="1" applyFont="1" applyBorder="1" applyAlignment="1">
      <alignment horizontal="center"/>
    </xf>
    <xf numFmtId="0" fontId="11" fillId="0" borderId="70" xfId="19" applyFont="1" applyFill="1" applyBorder="1" applyAlignment="1" applyProtection="1">
      <alignment horizontal="left" indent="4"/>
      <protection locked="0"/>
    </xf>
    <xf numFmtId="0" fontId="73" fillId="0" borderId="71" xfId="31" applyFont="1" applyBorder="1" applyAlignment="1">
      <alignment horizontal="center"/>
    </xf>
    <xf numFmtId="38" fontId="43" fillId="0" borderId="80" xfId="28" applyNumberFormat="1" applyFont="1" applyBorder="1" applyAlignment="1" applyProtection="1">
      <alignment vertical="center"/>
    </xf>
    <xf numFmtId="38" fontId="43" fillId="0" borderId="81" xfId="28" applyNumberFormat="1" applyFont="1" applyBorder="1" applyAlignment="1" applyProtection="1">
      <alignment vertical="center"/>
    </xf>
    <xf numFmtId="0" fontId="30" fillId="0" borderId="81" xfId="31" applyBorder="1"/>
    <xf numFmtId="0" fontId="30" fillId="0" borderId="82" xfId="31" applyBorder="1"/>
    <xf numFmtId="0" fontId="11" fillId="0" borderId="98" xfId="19" applyFont="1" applyFill="1" applyBorder="1" applyAlignment="1" applyProtection="1">
      <alignment horizontal="left" vertical="center" wrapText="1"/>
      <protection locked="0"/>
    </xf>
    <xf numFmtId="3" fontId="11" fillId="0" borderId="29" xfId="19" applyNumberFormat="1" applyFont="1" applyFill="1" applyBorder="1" applyAlignment="1">
      <alignment horizontal="center" vertical="center"/>
    </xf>
    <xf numFmtId="4" fontId="11" fillId="0" borderId="29" xfId="19" applyNumberFormat="1" applyFont="1" applyFill="1" applyBorder="1" applyAlignment="1">
      <alignment horizontal="center" vertical="center"/>
    </xf>
    <xf numFmtId="10" fontId="11" fillId="0" borderId="29" xfId="19" applyNumberFormat="1" applyFont="1" applyFill="1" applyBorder="1" applyAlignment="1">
      <alignment horizontal="center" vertical="center"/>
    </xf>
    <xf numFmtId="10" fontId="15" fillId="0" borderId="29" xfId="31" applyNumberFormat="1" applyFont="1" applyFill="1" applyBorder="1" applyAlignment="1">
      <alignment horizontal="center" vertical="center"/>
    </xf>
    <xf numFmtId="10" fontId="15" fillId="0" borderId="29" xfId="31" applyNumberFormat="1" applyFont="1" applyBorder="1" applyAlignment="1">
      <alignment horizontal="center" vertical="center"/>
    </xf>
    <xf numFmtId="10" fontId="74" fillId="0" borderId="99" xfId="31" applyNumberFormat="1" applyFont="1" applyBorder="1" applyAlignment="1">
      <alignment horizontal="center"/>
    </xf>
    <xf numFmtId="0" fontId="9" fillId="0" borderId="95" xfId="19" applyFont="1" applyFill="1" applyBorder="1" applyAlignment="1"/>
    <xf numFmtId="0" fontId="9" fillId="0" borderId="6" xfId="19" applyFont="1" applyFill="1" applyBorder="1" applyAlignment="1">
      <alignment horizontal="center"/>
    </xf>
    <xf numFmtId="0" fontId="64" fillId="0" borderId="6" xfId="19" applyFont="1" applyFill="1" applyBorder="1" applyAlignment="1">
      <alignment horizontal="center"/>
    </xf>
    <xf numFmtId="0" fontId="64" fillId="0" borderId="96" xfId="19" applyFont="1" applyFill="1" applyBorder="1" applyAlignment="1">
      <alignment horizontal="center"/>
    </xf>
    <xf numFmtId="0" fontId="9" fillId="0" borderId="95" xfId="21" applyFont="1" applyFill="1" applyBorder="1" applyAlignment="1" applyProtection="1">
      <alignment horizontal="left"/>
      <protection locked="0"/>
    </xf>
    <xf numFmtId="3" fontId="9" fillId="0" borderId="96" xfId="21" applyNumberFormat="1" applyFont="1" applyFill="1" applyBorder="1" applyAlignment="1" applyProtection="1">
      <alignment horizontal="center"/>
      <protection locked="0"/>
    </xf>
    <xf numFmtId="0" fontId="76" fillId="0" borderId="70" xfId="0" applyFont="1" applyFill="1" applyBorder="1" applyAlignment="1">
      <alignment vertical="center" wrapText="1"/>
    </xf>
    <xf numFmtId="0" fontId="76" fillId="0" borderId="71" xfId="0" applyFont="1" applyFill="1" applyBorder="1" applyAlignment="1">
      <alignment vertical="center" wrapText="1"/>
    </xf>
    <xf numFmtId="0" fontId="76" fillId="0" borderId="80" xfId="0" applyFont="1" applyFill="1" applyBorder="1" applyAlignment="1">
      <alignment vertical="center" wrapText="1"/>
    </xf>
    <xf numFmtId="0" fontId="76" fillId="0" borderId="82" xfId="0" applyFont="1" applyFill="1" applyBorder="1" applyAlignment="1">
      <alignment vertical="center" wrapText="1"/>
    </xf>
    <xf numFmtId="0" fontId="50" fillId="0" borderId="17" xfId="19" applyFont="1" applyFill="1" applyBorder="1" applyProtection="1">
      <protection locked="0"/>
    </xf>
    <xf numFmtId="0" fontId="9" fillId="0" borderId="3" xfId="19" applyFont="1" applyFill="1" applyBorder="1" applyAlignment="1">
      <alignment horizontal="center"/>
    </xf>
    <xf numFmtId="0" fontId="10" fillId="0" borderId="3" xfId="19" applyFont="1" applyBorder="1" applyAlignment="1" applyProtection="1">
      <alignment horizontal="center"/>
      <protection locked="0"/>
    </xf>
    <xf numFmtId="0" fontId="10" fillId="0" borderId="18" xfId="19" applyFont="1" applyBorder="1" applyAlignment="1" applyProtection="1">
      <alignment horizontal="center"/>
      <protection locked="0"/>
    </xf>
    <xf numFmtId="0" fontId="82" fillId="0" borderId="0" xfId="0" applyFont="1" applyAlignment="1">
      <alignment horizontal="center"/>
    </xf>
    <xf numFmtId="0" fontId="82" fillId="0" borderId="0" xfId="0" applyFont="1"/>
    <xf numFmtId="0" fontId="81" fillId="0" borderId="0" xfId="0" applyFont="1" applyAlignment="1">
      <alignment horizontal="center"/>
    </xf>
    <xf numFmtId="0" fontId="82" fillId="0" borderId="0" xfId="0" applyFont="1" applyAlignment="1">
      <alignment horizontal="left"/>
    </xf>
    <xf numFmtId="0" fontId="87" fillId="0" borderId="69" xfId="3" applyFont="1" applyBorder="1" applyAlignment="1"/>
    <xf numFmtId="0" fontId="87" fillId="0" borderId="71" xfId="3" applyFont="1" applyBorder="1" applyAlignment="1"/>
    <xf numFmtId="3" fontId="88" fillId="0" borderId="71" xfId="3" applyNumberFormat="1" applyFont="1" applyBorder="1" applyAlignment="1"/>
    <xf numFmtId="0" fontId="26" fillId="0" borderId="72" xfId="3" applyFont="1" applyFill="1" applyBorder="1" applyAlignment="1" applyProtection="1"/>
    <xf numFmtId="0" fontId="26" fillId="0" borderId="3" xfId="3" applyFont="1" applyFill="1" applyBorder="1" applyAlignment="1" applyProtection="1">
      <alignment horizontal="center"/>
    </xf>
    <xf numFmtId="0" fontId="26" fillId="0" borderId="4" xfId="3" applyFont="1" applyFill="1" applyBorder="1" applyAlignment="1" applyProtection="1">
      <alignment horizontal="center"/>
    </xf>
    <xf numFmtId="0" fontId="26" fillId="0" borderId="73" xfId="3" applyFont="1" applyFill="1" applyBorder="1" applyAlignment="1" applyProtection="1">
      <alignment horizontal="center"/>
    </xf>
    <xf numFmtId="0" fontId="4" fillId="0" borderId="74" xfId="3" applyFont="1" applyBorder="1" applyAlignment="1" applyProtection="1">
      <alignment horizontal="left"/>
    </xf>
    <xf numFmtId="3" fontId="23" fillId="0" borderId="0" xfId="3" applyNumberFormat="1" applyFont="1" applyBorder="1" applyAlignment="1"/>
    <xf numFmtId="3" fontId="23" fillId="0" borderId="0" xfId="3" applyNumberFormat="1" applyFont="1" applyFill="1" applyBorder="1" applyAlignment="1"/>
    <xf numFmtId="0" fontId="82" fillId="0" borderId="0" xfId="0" applyFont="1" applyBorder="1"/>
    <xf numFmtId="3" fontId="23" fillId="0" borderId="7" xfId="3" applyNumberFormat="1" applyFont="1" applyBorder="1" applyAlignment="1"/>
    <xf numFmtId="3" fontId="23" fillId="0" borderId="7" xfId="3" applyNumberFormat="1" applyFont="1" applyFill="1" applyBorder="1" applyAlignment="1"/>
    <xf numFmtId="3" fontId="88" fillId="0" borderId="7" xfId="3" applyNumberFormat="1" applyFont="1" applyBorder="1" applyAlignment="1"/>
    <xf numFmtId="3" fontId="88" fillId="0" borderId="75" xfId="3" applyNumberFormat="1" applyFont="1" applyBorder="1" applyAlignment="1"/>
    <xf numFmtId="0" fontId="4" fillId="0" borderId="74" xfId="3" applyFont="1" applyBorder="1" applyAlignment="1" applyProtection="1"/>
    <xf numFmtId="38" fontId="26" fillId="0" borderId="8" xfId="3" applyNumberFormat="1" applyFont="1" applyFill="1" applyBorder="1" applyAlignment="1" applyProtection="1">
      <alignment horizontal="right"/>
    </xf>
    <xf numFmtId="38" fontId="26" fillId="0" borderId="9" xfId="3" applyNumberFormat="1" applyFont="1" applyFill="1" applyBorder="1" applyAlignment="1" applyProtection="1">
      <alignment horizontal="right"/>
    </xf>
    <xf numFmtId="38" fontId="26" fillId="0" borderId="10" xfId="3" applyNumberFormat="1" applyFont="1" applyFill="1" applyBorder="1" applyAlignment="1" applyProtection="1"/>
    <xf numFmtId="3" fontId="26" fillId="0" borderId="10" xfId="3" applyNumberFormat="1" applyFont="1" applyFill="1" applyBorder="1" applyAlignment="1" applyProtection="1"/>
    <xf numFmtId="3" fontId="26" fillId="0" borderId="9" xfId="3" applyNumberFormat="1" applyFont="1" applyFill="1" applyBorder="1" applyAlignment="1" applyProtection="1"/>
    <xf numFmtId="3" fontId="26" fillId="0" borderId="9" xfId="0" applyNumberFormat="1" applyFont="1" applyFill="1" applyBorder="1" applyAlignment="1"/>
    <xf numFmtId="3" fontId="26" fillId="0" borderId="71" xfId="0" applyNumberFormat="1" applyFont="1" applyFill="1" applyBorder="1" applyAlignment="1"/>
    <xf numFmtId="0" fontId="23" fillId="0" borderId="74" xfId="3" applyFont="1" applyFill="1" applyBorder="1" applyAlignment="1" applyProtection="1">
      <alignment horizontal="left" indent="1"/>
    </xf>
    <xf numFmtId="3" fontId="27" fillId="0" borderId="8" xfId="3" applyNumberFormat="1" applyFont="1" applyFill="1" applyBorder="1" applyAlignment="1"/>
    <xf numFmtId="3" fontId="27" fillId="0" borderId="9" xfId="3" applyNumberFormat="1" applyFont="1" applyFill="1" applyBorder="1" applyAlignment="1"/>
    <xf numFmtId="3" fontId="27" fillId="0" borderId="10" xfId="3" applyNumberFormat="1" applyFont="1" applyFill="1" applyBorder="1" applyAlignment="1"/>
    <xf numFmtId="3" fontId="23" fillId="0" borderId="10" xfId="3" applyNumberFormat="1" applyFont="1" applyFill="1" applyBorder="1" applyAlignment="1"/>
    <xf numFmtId="3" fontId="23" fillId="0" borderId="9" xfId="3" applyNumberFormat="1" applyFont="1" applyFill="1" applyBorder="1" applyAlignment="1"/>
    <xf numFmtId="3" fontId="23" fillId="0" borderId="9" xfId="3" applyNumberFormat="1" applyFont="1" applyBorder="1" applyAlignment="1"/>
    <xf numFmtId="3" fontId="91" fillId="0" borderId="0" xfId="0" applyNumberFormat="1" applyFont="1" applyFill="1" applyBorder="1" applyAlignment="1"/>
    <xf numFmtId="3" fontId="91" fillId="0" borderId="76" xfId="0" applyNumberFormat="1" applyFont="1" applyFill="1" applyBorder="1" applyAlignment="1"/>
    <xf numFmtId="0" fontId="91" fillId="0" borderId="0" xfId="0" applyFont="1" applyFill="1" applyBorder="1" applyAlignment="1"/>
    <xf numFmtId="0" fontId="91" fillId="0" borderId="76" xfId="0" applyFont="1" applyFill="1" applyBorder="1" applyAlignment="1"/>
    <xf numFmtId="0" fontId="23" fillId="0" borderId="74" xfId="3" applyFont="1" applyBorder="1" applyAlignment="1" applyProtection="1">
      <alignment horizontal="left" indent="1"/>
    </xf>
    <xf numFmtId="3" fontId="27" fillId="0" borderId="0" xfId="3" applyNumberFormat="1" applyFont="1" applyFill="1" applyBorder="1" applyAlignment="1"/>
    <xf numFmtId="0" fontId="23" fillId="0" borderId="74" xfId="3" applyFont="1" applyBorder="1" applyAlignment="1" applyProtection="1"/>
    <xf numFmtId="0" fontId="27" fillId="0" borderId="0" xfId="3" applyFont="1" applyFill="1" applyBorder="1" applyAlignment="1"/>
    <xf numFmtId="0" fontId="23" fillId="0" borderId="9" xfId="3" applyFont="1" applyFill="1" applyBorder="1" applyAlignment="1"/>
    <xf numFmtId="3" fontId="26" fillId="0" borderId="8" xfId="3" applyNumberFormat="1" applyFont="1" applyFill="1" applyBorder="1" applyAlignment="1"/>
    <xf numFmtId="3" fontId="26" fillId="0" borderId="9" xfId="3" applyNumberFormat="1" applyFont="1" applyFill="1" applyBorder="1" applyAlignment="1"/>
    <xf numFmtId="3" fontId="26" fillId="0" borderId="10" xfId="3" applyNumberFormat="1" applyFont="1" applyFill="1" applyBorder="1" applyAlignment="1"/>
    <xf numFmtId="3" fontId="4" fillId="0" borderId="10" xfId="3" applyNumberFormat="1" applyFont="1" applyFill="1" applyBorder="1" applyAlignment="1"/>
    <xf numFmtId="3" fontId="4" fillId="0" borderId="9" xfId="3" applyNumberFormat="1" applyFont="1" applyFill="1" applyBorder="1" applyAlignment="1"/>
    <xf numFmtId="3" fontId="4" fillId="0" borderId="9" xfId="3" applyNumberFormat="1" applyFont="1" applyBorder="1" applyAlignment="1"/>
    <xf numFmtId="3" fontId="93" fillId="0" borderId="0" xfId="0" applyNumberFormat="1" applyFont="1" applyFill="1" applyBorder="1" applyAlignment="1"/>
    <xf numFmtId="3" fontId="93" fillId="0" borderId="76" xfId="0" applyNumberFormat="1" applyFont="1" applyFill="1" applyBorder="1" applyAlignment="1"/>
    <xf numFmtId="0" fontId="23" fillId="0" borderId="0" xfId="3" applyFont="1" applyFill="1" applyBorder="1" applyAlignment="1"/>
    <xf numFmtId="0" fontId="4" fillId="0" borderId="8" xfId="3" applyFont="1" applyFill="1" applyBorder="1" applyAlignment="1"/>
    <xf numFmtId="0" fontId="4" fillId="0" borderId="9" xfId="3" applyFont="1" applyFill="1" applyBorder="1" applyAlignment="1"/>
    <xf numFmtId="0" fontId="4" fillId="0" borderId="10" xfId="3" applyFont="1" applyFill="1" applyBorder="1" applyAlignment="1"/>
    <xf numFmtId="0" fontId="93" fillId="0" borderId="0" xfId="0" applyFont="1" applyFill="1" applyBorder="1" applyAlignment="1"/>
    <xf numFmtId="0" fontId="93" fillId="0" borderId="76" xfId="0" applyFont="1" applyFill="1" applyBorder="1" applyAlignment="1"/>
    <xf numFmtId="3" fontId="23" fillId="0" borderId="8" xfId="3" applyNumberFormat="1" applyFont="1" applyFill="1" applyBorder="1" applyAlignment="1"/>
    <xf numFmtId="0" fontId="4" fillId="0" borderId="0" xfId="3" applyFont="1" applyFill="1" applyBorder="1" applyAlignment="1"/>
    <xf numFmtId="3" fontId="4" fillId="0" borderId="0" xfId="3" applyNumberFormat="1" applyFont="1" applyFill="1" applyBorder="1" applyAlignment="1"/>
    <xf numFmtId="38" fontId="4" fillId="0" borderId="8" xfId="3" applyNumberFormat="1" applyFont="1" applyFill="1" applyBorder="1" applyAlignment="1" applyProtection="1">
      <alignment horizontal="right"/>
    </xf>
    <xf numFmtId="38" fontId="4" fillId="0" borderId="9" xfId="3" applyNumberFormat="1" applyFont="1" applyFill="1" applyBorder="1" applyAlignment="1" applyProtection="1">
      <alignment horizontal="right"/>
    </xf>
    <xf numFmtId="38" fontId="4" fillId="0" borderId="10" xfId="3" applyNumberFormat="1" applyFont="1" applyFill="1" applyBorder="1" applyAlignment="1" applyProtection="1">
      <alignment horizontal="right"/>
    </xf>
    <xf numFmtId="38" fontId="4" fillId="0" borderId="8" xfId="4" applyNumberFormat="1" applyFont="1" applyFill="1" applyBorder="1" applyAlignment="1" applyProtection="1">
      <alignment horizontal="right"/>
    </xf>
    <xf numFmtId="38" fontId="4" fillId="0" borderId="9" xfId="4" applyNumberFormat="1" applyFont="1" applyFill="1" applyBorder="1" applyAlignment="1" applyProtection="1">
      <alignment horizontal="right"/>
    </xf>
    <xf numFmtId="38" fontId="4" fillId="0" borderId="10" xfId="4" applyNumberFormat="1" applyFont="1" applyFill="1" applyBorder="1" applyAlignment="1" applyProtection="1">
      <alignment horizontal="right"/>
    </xf>
    <xf numFmtId="3" fontId="4" fillId="0" borderId="10" xfId="4" applyNumberFormat="1" applyFont="1" applyFill="1" applyBorder="1" applyAlignment="1" applyProtection="1">
      <alignment horizontal="right"/>
    </xf>
    <xf numFmtId="3" fontId="26" fillId="0" borderId="9" xfId="4" applyNumberFormat="1" applyFont="1" applyFill="1" applyBorder="1" applyAlignment="1" applyProtection="1">
      <alignment horizontal="right"/>
    </xf>
    <xf numFmtId="3" fontId="26" fillId="0" borderId="10" xfId="0" applyNumberFormat="1" applyFont="1" applyFill="1" applyBorder="1" applyAlignment="1"/>
    <xf numFmtId="3" fontId="26" fillId="0" borderId="76" xfId="0" applyNumberFormat="1" applyFont="1" applyFill="1" applyBorder="1" applyAlignment="1"/>
    <xf numFmtId="0" fontId="4" fillId="0" borderId="74" xfId="3" applyFont="1" applyFill="1" applyBorder="1" applyAlignment="1" applyProtection="1"/>
    <xf numFmtId="3" fontId="4" fillId="0" borderId="8" xfId="3" applyNumberFormat="1" applyFont="1" applyFill="1" applyBorder="1" applyAlignment="1"/>
    <xf numFmtId="3" fontId="26" fillId="0" borderId="9" xfId="5" applyNumberFormat="1" applyFont="1" applyFill="1" applyBorder="1" applyAlignment="1">
      <alignment horizontal="center"/>
    </xf>
    <xf numFmtId="3" fontId="26" fillId="0" borderId="9" xfId="5" applyNumberFormat="1" applyFont="1" applyFill="1" applyBorder="1" applyAlignment="1">
      <alignment horizontal="right"/>
    </xf>
    <xf numFmtId="0" fontId="93" fillId="0" borderId="0" xfId="0" quotePrefix="1" applyFont="1" applyFill="1" applyBorder="1" applyAlignment="1"/>
    <xf numFmtId="0" fontId="93" fillId="0" borderId="76" xfId="0" quotePrefix="1" applyFont="1" applyFill="1" applyBorder="1" applyAlignment="1"/>
    <xf numFmtId="0" fontId="94" fillId="0" borderId="76" xfId="0" applyFont="1" applyFill="1" applyBorder="1" applyAlignment="1"/>
    <xf numFmtId="0" fontId="95" fillId="0" borderId="76" xfId="0" applyFont="1" applyFill="1" applyBorder="1" applyAlignment="1"/>
    <xf numFmtId="3" fontId="93" fillId="0" borderId="71" xfId="0" applyNumberFormat="1" applyFont="1" applyFill="1" applyBorder="1" applyAlignment="1"/>
    <xf numFmtId="0" fontId="4" fillId="0" borderId="74" xfId="3" applyFont="1" applyBorder="1" applyProtection="1"/>
    <xf numFmtId="38" fontId="26" fillId="0" borderId="8" xfId="4" applyNumberFormat="1" applyFont="1" applyFill="1" applyBorder="1" applyAlignment="1" applyProtection="1">
      <alignment horizontal="right"/>
    </xf>
    <xf numFmtId="38" fontId="26" fillId="0" borderId="9" xfId="4" applyNumberFormat="1" applyFont="1" applyFill="1" applyBorder="1" applyAlignment="1" applyProtection="1">
      <alignment horizontal="right"/>
    </xf>
    <xf numFmtId="38" fontId="26" fillId="0" borderId="10" xfId="4" applyNumberFormat="1" applyFont="1" applyFill="1" applyBorder="1" applyAlignment="1" applyProtection="1">
      <alignment horizontal="right"/>
    </xf>
    <xf numFmtId="3" fontId="26" fillId="0" borderId="10" xfId="4" applyNumberFormat="1" applyFont="1" applyFill="1" applyBorder="1" applyAlignment="1" applyProtection="1">
      <alignment horizontal="right"/>
    </xf>
    <xf numFmtId="0" fontId="27" fillId="0" borderId="74" xfId="3" applyFont="1" applyBorder="1" applyProtection="1"/>
    <xf numFmtId="0" fontId="27" fillId="0" borderId="0" xfId="3" applyFont="1" applyFill="1" applyBorder="1"/>
    <xf numFmtId="3" fontId="27" fillId="0" borderId="0" xfId="3" applyNumberFormat="1" applyFont="1" applyFill="1" applyBorder="1"/>
    <xf numFmtId="3" fontId="27" fillId="0" borderId="9" xfId="3" applyNumberFormat="1" applyFont="1" applyFill="1" applyBorder="1"/>
    <xf numFmtId="0" fontId="27" fillId="0" borderId="9" xfId="3" applyFont="1" applyFill="1" applyBorder="1"/>
    <xf numFmtId="0" fontId="27" fillId="0" borderId="9" xfId="3" applyFont="1" applyBorder="1"/>
    <xf numFmtId="0" fontId="27" fillId="0" borderId="0" xfId="0" applyFont="1" applyFill="1" applyBorder="1" applyAlignment="1"/>
    <xf numFmtId="0" fontId="96" fillId="0" borderId="76" xfId="0" applyFont="1" applyFill="1" applyBorder="1" applyAlignment="1"/>
    <xf numFmtId="0" fontId="23" fillId="0" borderId="74" xfId="3" applyFont="1" applyBorder="1" applyProtection="1"/>
    <xf numFmtId="0" fontId="23" fillId="0" borderId="8" xfId="3" applyFont="1" applyFill="1" applyBorder="1" applyAlignment="1"/>
    <xf numFmtId="0" fontId="23" fillId="0" borderId="10" xfId="3" applyFont="1" applyFill="1" applyBorder="1" applyAlignment="1"/>
    <xf numFmtId="164" fontId="23" fillId="0" borderId="10" xfId="3" applyNumberFormat="1" applyFont="1" applyFill="1" applyBorder="1" applyAlignment="1"/>
    <xf numFmtId="164" fontId="27" fillId="0" borderId="9" xfId="3" applyNumberFormat="1" applyFont="1" applyFill="1" applyBorder="1" applyAlignment="1"/>
    <xf numFmtId="164" fontId="23" fillId="0" borderId="9" xfId="3" applyNumberFormat="1" applyFont="1" applyFill="1" applyBorder="1" applyAlignment="1"/>
    <xf numFmtId="165" fontId="23" fillId="0" borderId="9" xfId="3" applyNumberFormat="1" applyFont="1" applyFill="1" applyBorder="1" applyAlignment="1"/>
    <xf numFmtId="0" fontId="23" fillId="0" borderId="9" xfId="3" applyFont="1" applyBorder="1" applyAlignment="1"/>
    <xf numFmtId="0" fontId="27" fillId="0" borderId="76" xfId="0" applyFont="1" applyFill="1" applyBorder="1" applyAlignment="1"/>
    <xf numFmtId="0" fontId="91" fillId="0" borderId="77" xfId="0" applyFont="1" applyFill="1" applyBorder="1" applyAlignment="1"/>
    <xf numFmtId="0" fontId="27" fillId="0" borderId="74" xfId="3" applyFont="1" applyBorder="1" applyAlignment="1" applyProtection="1">
      <alignment wrapText="1"/>
    </xf>
    <xf numFmtId="3" fontId="91" fillId="0" borderId="77" xfId="0" applyNumberFormat="1" applyFont="1" applyFill="1" applyBorder="1" applyAlignment="1"/>
    <xf numFmtId="0" fontId="27" fillId="0" borderId="74" xfId="3" applyFont="1" applyBorder="1" applyAlignment="1" applyProtection="1">
      <alignment horizontal="left" wrapText="1"/>
    </xf>
    <xf numFmtId="3" fontId="27" fillId="0" borderId="9" xfId="3" applyNumberFormat="1" applyFont="1" applyBorder="1" applyAlignment="1"/>
    <xf numFmtId="3" fontId="27" fillId="0" borderId="77" xfId="0" applyNumberFormat="1" applyFont="1" applyFill="1" applyBorder="1" applyAlignment="1"/>
    <xf numFmtId="3" fontId="27" fillId="0" borderId="0" xfId="0" applyNumberFormat="1" applyFont="1" applyFill="1" applyBorder="1" applyAlignment="1"/>
    <xf numFmtId="0" fontId="23" fillId="0" borderId="78" xfId="3" applyFont="1" applyBorder="1" applyAlignment="1" applyProtection="1"/>
    <xf numFmtId="3" fontId="27" fillId="0" borderId="13" xfId="3" applyNumberFormat="1" applyFont="1" applyFill="1" applyBorder="1" applyAlignment="1"/>
    <xf numFmtId="3" fontId="27" fillId="0" borderId="14" xfId="3" applyNumberFormat="1" applyFont="1" applyFill="1" applyBorder="1" applyAlignment="1"/>
    <xf numFmtId="3" fontId="27" fillId="0" borderId="15" xfId="3" applyNumberFormat="1" applyFont="1" applyFill="1" applyBorder="1" applyAlignment="1"/>
    <xf numFmtId="3" fontId="23" fillId="0" borderId="14" xfId="3" applyNumberFormat="1" applyFont="1" applyFill="1" applyBorder="1" applyAlignment="1"/>
    <xf numFmtId="3" fontId="27" fillId="0" borderId="14" xfId="3" applyNumberFormat="1" applyFont="1" applyBorder="1" applyAlignment="1"/>
    <xf numFmtId="3" fontId="27" fillId="0" borderId="15" xfId="0" applyNumberFormat="1" applyFont="1" applyFill="1" applyBorder="1" applyAlignment="1"/>
    <xf numFmtId="3" fontId="27" fillId="0" borderId="79" xfId="0" applyNumberFormat="1" applyFont="1" applyFill="1" applyBorder="1" applyAlignment="1"/>
    <xf numFmtId="0" fontId="23" fillId="0" borderId="0" xfId="3" applyFont="1" applyAlignment="1"/>
    <xf numFmtId="0" fontId="23" fillId="0" borderId="0" xfId="3" applyFont="1" applyBorder="1" applyAlignment="1"/>
    <xf numFmtId="0" fontId="23" fillId="0" borderId="0" xfId="3" applyFont="1" applyFill="1" applyAlignment="1"/>
    <xf numFmtId="0" fontId="88" fillId="0" borderId="0" xfId="3" applyFont="1" applyBorder="1" applyAlignment="1"/>
    <xf numFmtId="0" fontId="88" fillId="0" borderId="0" xfId="3" applyFont="1" applyAlignment="1"/>
    <xf numFmtId="0" fontId="29" fillId="0" borderId="114" xfId="6" applyFont="1" applyFill="1" applyBorder="1" applyAlignment="1" applyProtection="1">
      <alignment horizontal="center"/>
    </xf>
    <xf numFmtId="0" fontId="29" fillId="0" borderId="23" xfId="6" applyFont="1" applyFill="1" applyBorder="1" applyAlignment="1" applyProtection="1">
      <alignment horizontal="center"/>
    </xf>
    <xf numFmtId="0" fontId="29" fillId="0" borderId="115" xfId="6" applyFont="1" applyFill="1" applyBorder="1" applyAlignment="1" applyProtection="1">
      <alignment horizontal="center"/>
    </xf>
    <xf numFmtId="0" fontId="38" fillId="0" borderId="102" xfId="6" applyFont="1" applyBorder="1" applyAlignment="1" applyProtection="1">
      <alignment horizontal="center"/>
    </xf>
    <xf numFmtId="38" fontId="38" fillId="0" borderId="14" xfId="6" applyNumberFormat="1" applyFont="1" applyBorder="1" applyAlignment="1" applyProtection="1">
      <alignment horizontal="right"/>
    </xf>
    <xf numFmtId="38" fontId="38" fillId="0" borderId="116" xfId="6" applyNumberFormat="1" applyFont="1" applyBorder="1" applyAlignment="1" applyProtection="1">
      <alignment horizontal="right"/>
    </xf>
    <xf numFmtId="0" fontId="38" fillId="0" borderId="117" xfId="6" applyFont="1" applyBorder="1" applyAlignment="1" applyProtection="1">
      <alignment horizontal="center"/>
    </xf>
    <xf numFmtId="38" fontId="38" fillId="0" borderId="27" xfId="6" applyNumberFormat="1" applyFont="1" applyBorder="1" applyAlignment="1" applyProtection="1">
      <alignment horizontal="right"/>
    </xf>
    <xf numFmtId="38" fontId="38" fillId="0" borderId="106" xfId="6" applyNumberFormat="1" applyFont="1" applyBorder="1" applyAlignment="1" applyProtection="1">
      <alignment horizontal="right"/>
    </xf>
    <xf numFmtId="38" fontId="38" fillId="0" borderId="27" xfId="6" applyNumberFormat="1" applyFont="1" applyBorder="1" applyAlignment="1" applyProtection="1">
      <alignment horizontal="center"/>
    </xf>
    <xf numFmtId="38" fontId="38" fillId="0" borderId="106" xfId="6" applyNumberFormat="1" applyFont="1" applyBorder="1" applyAlignment="1" applyProtection="1">
      <alignment horizontal="center"/>
    </xf>
    <xf numFmtId="38" fontId="86" fillId="0" borderId="27" xfId="6" applyNumberFormat="1" applyFont="1" applyBorder="1" applyAlignment="1" applyProtection="1">
      <alignment horizontal="center"/>
      <protection locked="0"/>
    </xf>
    <xf numFmtId="3" fontId="38" fillId="0" borderId="27" xfId="6" applyNumberFormat="1" applyFont="1" applyBorder="1" applyAlignment="1">
      <alignment horizontal="center"/>
    </xf>
    <xf numFmtId="3" fontId="38" fillId="0" borderId="27" xfId="3" applyNumberFormat="1" applyFont="1" applyBorder="1" applyAlignment="1" applyProtection="1">
      <alignment horizontal="center"/>
    </xf>
    <xf numFmtId="3" fontId="86" fillId="0" borderId="27" xfId="3" applyNumberFormat="1" applyFont="1" applyFill="1" applyBorder="1" applyAlignment="1" applyProtection="1">
      <alignment horizontal="center"/>
    </xf>
    <xf numFmtId="3" fontId="86" fillId="0" borderId="27" xfId="6" applyNumberFormat="1" applyFont="1" applyFill="1" applyBorder="1" applyAlignment="1">
      <alignment horizontal="center"/>
    </xf>
    <xf numFmtId="0" fontId="86" fillId="0" borderId="117" xfId="6" applyFont="1" applyFill="1" applyBorder="1" applyAlignment="1" applyProtection="1">
      <alignment horizontal="center"/>
    </xf>
    <xf numFmtId="0" fontId="38" fillId="2" borderId="117" xfId="6" applyFont="1" applyFill="1" applyBorder="1" applyAlignment="1" applyProtection="1">
      <alignment horizontal="center"/>
    </xf>
    <xf numFmtId="3" fontId="86" fillId="2" borderId="27" xfId="3" applyNumberFormat="1" applyFont="1" applyFill="1" applyBorder="1" applyAlignment="1" applyProtection="1">
      <alignment horizontal="center"/>
    </xf>
    <xf numFmtId="3" fontId="86" fillId="2" borderId="27" xfId="6" applyNumberFormat="1" applyFont="1" applyFill="1" applyBorder="1" applyAlignment="1">
      <alignment horizontal="center"/>
    </xf>
    <xf numFmtId="0" fontId="38" fillId="0" borderId="117" xfId="6" applyFont="1" applyFill="1" applyBorder="1" applyAlignment="1" applyProtection="1">
      <alignment horizontal="center"/>
    </xf>
    <xf numFmtId="0" fontId="38" fillId="0" borderId="101" xfId="6" applyFont="1" applyFill="1" applyBorder="1" applyAlignment="1" applyProtection="1">
      <alignment horizontal="center"/>
    </xf>
    <xf numFmtId="3" fontId="86" fillId="0" borderId="9" xfId="3" applyNumberFormat="1" applyFont="1" applyFill="1" applyBorder="1" applyAlignment="1" applyProtection="1">
      <alignment horizontal="center"/>
    </xf>
    <xf numFmtId="3" fontId="86" fillId="0" borderId="9" xfId="6" applyNumberFormat="1" applyFont="1" applyFill="1" applyBorder="1" applyAlignment="1">
      <alignment horizontal="center"/>
    </xf>
    <xf numFmtId="38" fontId="38" fillId="0" borderId="106" xfId="6" applyNumberFormat="1" applyFont="1" applyFill="1" applyBorder="1" applyAlignment="1" applyProtection="1">
      <alignment horizontal="center"/>
    </xf>
    <xf numFmtId="0" fontId="83" fillId="0" borderId="0" xfId="6" applyFont="1" applyAlignment="1"/>
    <xf numFmtId="0" fontId="83" fillId="0" borderId="0" xfId="6" applyFont="1" applyAlignment="1">
      <alignment horizontal="center"/>
    </xf>
    <xf numFmtId="0" fontId="81" fillId="0" borderId="0" xfId="0" applyFont="1" applyAlignment="1">
      <alignment horizontal="center"/>
    </xf>
    <xf numFmtId="0" fontId="82" fillId="0" borderId="0" xfId="0" applyFont="1" applyAlignment="1">
      <alignment horizontal="center"/>
    </xf>
    <xf numFmtId="0" fontId="4" fillId="0" borderId="67" xfId="3" applyFont="1" applyFill="1" applyBorder="1" applyAlignment="1" applyProtection="1">
      <alignment horizontal="center"/>
    </xf>
    <xf numFmtId="0" fontId="4" fillId="0" borderId="68" xfId="3" applyFont="1" applyFill="1" applyBorder="1" applyAlignment="1" applyProtection="1">
      <alignment horizontal="center"/>
    </xf>
    <xf numFmtId="0" fontId="4" fillId="0" borderId="70" xfId="3" applyFont="1" applyFill="1" applyBorder="1" applyAlignment="1" applyProtection="1">
      <alignment horizontal="center"/>
    </xf>
    <xf numFmtId="0" fontId="4" fillId="0" borderId="0" xfId="3" applyFont="1" applyFill="1" applyBorder="1" applyAlignment="1" applyProtection="1">
      <alignment horizontal="center"/>
    </xf>
    <xf numFmtId="0" fontId="89" fillId="0" borderId="70" xfId="3" applyFont="1" applyFill="1" applyBorder="1" applyAlignment="1" applyProtection="1">
      <alignment horizontal="center"/>
    </xf>
    <xf numFmtId="0" fontId="89" fillId="0" borderId="0" xfId="3" applyFont="1" applyFill="1" applyBorder="1" applyAlignment="1" applyProtection="1">
      <alignment horizontal="center"/>
    </xf>
    <xf numFmtId="0" fontId="23" fillId="0" borderId="70" xfId="3" applyFont="1" applyFill="1" applyBorder="1" applyAlignment="1" applyProtection="1">
      <alignment horizontal="left" vertical="center" wrapText="1"/>
    </xf>
    <xf numFmtId="0" fontId="23" fillId="0" borderId="0" xfId="3" applyFont="1" applyFill="1" applyBorder="1" applyAlignment="1" applyProtection="1">
      <alignment horizontal="left" vertical="center" wrapText="1"/>
    </xf>
    <xf numFmtId="0" fontId="23" fillId="0" borderId="71" xfId="3" applyFont="1" applyFill="1" applyBorder="1" applyAlignment="1" applyProtection="1">
      <alignment horizontal="left" vertical="center" wrapText="1"/>
    </xf>
    <xf numFmtId="0" fontId="24" fillId="0" borderId="70" xfId="3" applyFont="1" applyFill="1" applyBorder="1" applyAlignment="1">
      <alignment horizontal="left" vertical="center"/>
    </xf>
    <xf numFmtId="0" fontId="24" fillId="0" borderId="0" xfId="3" applyFont="1" applyFill="1" applyBorder="1" applyAlignment="1">
      <alignment horizontal="left" vertical="center"/>
    </xf>
    <xf numFmtId="0" fontId="24" fillId="0" borderId="71" xfId="3" applyFont="1" applyFill="1" applyBorder="1" applyAlignment="1">
      <alignment horizontal="left" vertical="center"/>
    </xf>
    <xf numFmtId="0" fontId="24" fillId="0" borderId="80" xfId="3" applyFont="1" applyFill="1" applyBorder="1" applyAlignment="1" applyProtection="1">
      <alignment horizontal="left" vertical="center" wrapText="1"/>
    </xf>
    <xf numFmtId="0" fontId="24" fillId="0" borderId="81" xfId="3" applyFont="1" applyFill="1" applyBorder="1" applyAlignment="1" applyProtection="1">
      <alignment horizontal="left" vertical="center" wrapText="1"/>
    </xf>
    <xf numFmtId="0" fontId="24" fillId="0" borderId="82" xfId="3" applyFont="1" applyFill="1" applyBorder="1" applyAlignment="1" applyProtection="1">
      <alignment horizontal="left" vertical="center" wrapText="1"/>
    </xf>
    <xf numFmtId="0" fontId="24" fillId="0" borderId="70" xfId="3" applyFont="1" applyFill="1" applyBorder="1" applyAlignment="1" applyProtection="1">
      <alignment horizontal="left" vertical="center" wrapText="1"/>
    </xf>
    <xf numFmtId="0" fontId="24" fillId="0" borderId="0" xfId="3" applyFont="1" applyFill="1" applyBorder="1" applyAlignment="1" applyProtection="1">
      <alignment horizontal="left" vertical="center" wrapText="1"/>
    </xf>
    <xf numFmtId="0" fontId="24" fillId="0" borderId="71" xfId="3" applyFont="1" applyFill="1" applyBorder="1" applyAlignment="1" applyProtection="1">
      <alignment horizontal="left" vertical="center" wrapText="1"/>
    </xf>
    <xf numFmtId="0" fontId="24" fillId="0" borderId="70" xfId="3" applyFont="1" applyFill="1" applyBorder="1" applyAlignment="1">
      <alignment horizontal="left" vertical="center" wrapText="1"/>
    </xf>
    <xf numFmtId="0" fontId="24" fillId="0" borderId="0" xfId="3" applyFont="1" applyFill="1" applyBorder="1" applyAlignment="1">
      <alignment horizontal="left" vertical="center" wrapText="1"/>
    </xf>
    <xf numFmtId="0" fontId="24" fillId="0" borderId="71" xfId="3" applyFont="1" applyFill="1" applyBorder="1" applyAlignment="1">
      <alignment horizontal="left" vertical="center" wrapText="1"/>
    </xf>
    <xf numFmtId="0" fontId="85" fillId="0" borderId="70" xfId="3" applyFont="1" applyFill="1" applyBorder="1" applyAlignment="1"/>
    <xf numFmtId="0" fontId="1" fillId="0" borderId="0" xfId="0" applyFont="1" applyFill="1" applyBorder="1" applyAlignment="1"/>
    <xf numFmtId="0" fontId="1" fillId="0" borderId="71" xfId="0" applyFont="1" applyFill="1" applyBorder="1" applyAlignment="1"/>
    <xf numFmtId="0" fontId="6" fillId="0" borderId="67" xfId="6" applyFont="1" applyFill="1" applyBorder="1" applyAlignment="1" applyProtection="1">
      <alignment horizontal="center"/>
    </xf>
    <xf numFmtId="0" fontId="6" fillId="0" borderId="68" xfId="6" applyFont="1" applyFill="1" applyBorder="1" applyAlignment="1" applyProtection="1">
      <alignment horizontal="center"/>
    </xf>
    <xf numFmtId="0" fontId="6" fillId="0" borderId="69" xfId="6" applyFont="1" applyFill="1" applyBorder="1" applyAlignment="1" applyProtection="1">
      <alignment horizontal="center"/>
    </xf>
    <xf numFmtId="0" fontId="6" fillId="0" borderId="70" xfId="6" applyFont="1" applyFill="1" applyBorder="1" applyAlignment="1" applyProtection="1">
      <alignment horizontal="center"/>
    </xf>
    <xf numFmtId="0" fontId="6" fillId="0" borderId="0" xfId="6" applyFont="1" applyFill="1" applyBorder="1" applyAlignment="1" applyProtection="1">
      <alignment horizontal="center"/>
    </xf>
    <xf numFmtId="0" fontId="6" fillId="0" borderId="71" xfId="6" applyFont="1" applyFill="1" applyBorder="1" applyAlignment="1" applyProtection="1">
      <alignment horizontal="center"/>
    </xf>
    <xf numFmtId="0" fontId="12" fillId="0" borderId="80" xfId="0" applyFont="1" applyFill="1" applyBorder="1" applyAlignment="1">
      <alignment vertical="center" wrapText="1"/>
    </xf>
    <xf numFmtId="0" fontId="12" fillId="0" borderId="81" xfId="0" applyFont="1" applyFill="1" applyBorder="1" applyAlignment="1">
      <alignment vertical="center" wrapText="1"/>
    </xf>
    <xf numFmtId="0" fontId="12" fillId="0" borderId="82" xfId="0" applyFont="1" applyFill="1" applyBorder="1" applyAlignment="1">
      <alignment vertical="center" wrapText="1"/>
    </xf>
    <xf numFmtId="0" fontId="38" fillId="0" borderId="70" xfId="3" applyFont="1" applyFill="1" applyBorder="1" applyAlignment="1"/>
    <xf numFmtId="0" fontId="86" fillId="0" borderId="0" xfId="0" applyFont="1" applyFill="1" applyBorder="1" applyAlignment="1"/>
    <xf numFmtId="0" fontId="86" fillId="0" borderId="71" xfId="0" applyFont="1" applyFill="1" applyBorder="1" applyAlignment="1"/>
    <xf numFmtId="0" fontId="38" fillId="0" borderId="70" xfId="3" applyFont="1" applyFill="1" applyBorder="1" applyAlignment="1">
      <alignment wrapText="1"/>
    </xf>
    <xf numFmtId="0" fontId="86" fillId="0" borderId="0" xfId="0" applyFont="1" applyFill="1" applyBorder="1" applyAlignment="1">
      <alignment wrapText="1"/>
    </xf>
    <xf numFmtId="0" fontId="86" fillId="0" borderId="71" xfId="0" applyFont="1" applyFill="1" applyBorder="1" applyAlignment="1">
      <alignment wrapText="1"/>
    </xf>
    <xf numFmtId="0" fontId="38" fillId="0" borderId="70" xfId="3" applyFont="1" applyFill="1" applyBorder="1" applyAlignment="1">
      <alignment horizontal="left" wrapText="1"/>
    </xf>
    <xf numFmtId="0" fontId="38" fillId="0" borderId="0" xfId="3" applyFont="1" applyFill="1" applyBorder="1" applyAlignment="1">
      <alignment horizontal="left" wrapText="1"/>
    </xf>
    <xf numFmtId="0" fontId="38" fillId="0" borderId="71" xfId="3" applyFont="1" applyFill="1" applyBorder="1" applyAlignment="1">
      <alignment horizontal="left" wrapText="1"/>
    </xf>
    <xf numFmtId="0" fontId="71" fillId="0" borderId="80" xfId="7" applyFont="1" applyFill="1" applyBorder="1" applyAlignment="1" applyProtection="1">
      <alignment horizontal="left"/>
    </xf>
    <xf numFmtId="0" fontId="11" fillId="0" borderId="81" xfId="7" applyFont="1" applyFill="1" applyBorder="1" applyAlignment="1" applyProtection="1">
      <alignment horizontal="left"/>
    </xf>
    <xf numFmtId="0" fontId="11" fillId="0" borderId="82" xfId="7" applyFont="1" applyFill="1" applyBorder="1" applyAlignment="1" applyProtection="1">
      <alignment horizontal="left"/>
    </xf>
    <xf numFmtId="0" fontId="4" fillId="0" borderId="67" xfId="7" applyFont="1" applyFill="1" applyBorder="1" applyAlignment="1" applyProtection="1">
      <alignment horizontal="center"/>
    </xf>
    <xf numFmtId="0" fontId="4" fillId="0" borderId="68" xfId="7" applyFont="1" applyFill="1" applyBorder="1" applyAlignment="1" applyProtection="1">
      <alignment horizontal="center"/>
    </xf>
    <xf numFmtId="0" fontId="4" fillId="0" borderId="69" xfId="7" applyFont="1" applyFill="1" applyBorder="1" applyAlignment="1" applyProtection="1">
      <alignment horizontal="center"/>
    </xf>
    <xf numFmtId="0" fontId="4" fillId="0" borderId="70" xfId="7" applyFont="1" applyFill="1" applyBorder="1" applyAlignment="1" applyProtection="1">
      <alignment horizontal="center" wrapText="1"/>
    </xf>
    <xf numFmtId="0" fontId="4" fillId="0" borderId="0" xfId="7" applyFont="1" applyFill="1" applyBorder="1" applyAlignment="1" applyProtection="1">
      <alignment horizontal="center" wrapText="1"/>
    </xf>
    <xf numFmtId="0" fontId="4" fillId="0" borderId="71" xfId="7" applyFont="1" applyFill="1" applyBorder="1" applyAlignment="1" applyProtection="1">
      <alignment horizontal="center" wrapText="1"/>
    </xf>
    <xf numFmtId="0" fontId="6" fillId="0" borderId="70" xfId="7" applyFont="1" applyFill="1" applyBorder="1" applyAlignment="1" applyProtection="1">
      <alignment horizontal="center"/>
    </xf>
    <xf numFmtId="0" fontId="6" fillId="0" borderId="0" xfId="7" applyFont="1" applyFill="1" applyBorder="1" applyAlignment="1" applyProtection="1">
      <alignment horizontal="center"/>
    </xf>
    <xf numFmtId="0" fontId="6" fillId="0" borderId="71" xfId="7" applyFont="1" applyFill="1" applyBorder="1" applyAlignment="1" applyProtection="1">
      <alignment horizontal="center"/>
    </xf>
    <xf numFmtId="0" fontId="14" fillId="0" borderId="70" xfId="7" applyFont="1" applyFill="1" applyBorder="1" applyAlignment="1" applyProtection="1">
      <alignment horizontal="left" wrapText="1"/>
    </xf>
    <xf numFmtId="0" fontId="0" fillId="0" borderId="0" xfId="0" applyFill="1" applyBorder="1" applyAlignment="1">
      <alignment wrapText="1"/>
    </xf>
    <xf numFmtId="0" fontId="0" fillId="0" borderId="71" xfId="0" applyFill="1" applyBorder="1" applyAlignment="1">
      <alignment wrapText="1"/>
    </xf>
    <xf numFmtId="0" fontId="14" fillId="0" borderId="70" xfId="7" applyFont="1" applyFill="1" applyBorder="1" applyAlignment="1" applyProtection="1">
      <alignment horizontal="left"/>
    </xf>
    <xf numFmtId="0" fontId="0" fillId="0" borderId="0" xfId="0" applyFill="1" applyBorder="1" applyAlignment="1"/>
    <xf numFmtId="0" fontId="0" fillId="0" borderId="71" xfId="0" applyFill="1" applyBorder="1" applyAlignment="1"/>
    <xf numFmtId="0" fontId="26" fillId="0" borderId="19" xfId="0" applyFont="1" applyFill="1" applyBorder="1" applyAlignment="1" applyProtection="1">
      <alignment horizontal="center"/>
    </xf>
    <xf numFmtId="0" fontId="26" fillId="0" borderId="20" xfId="0" applyFont="1" applyFill="1" applyBorder="1" applyAlignment="1" applyProtection="1">
      <alignment horizontal="center"/>
    </xf>
    <xf numFmtId="0" fontId="26" fillId="0" borderId="21" xfId="0" applyFont="1" applyFill="1" applyBorder="1" applyAlignment="1" applyProtection="1">
      <alignment horizontal="center"/>
    </xf>
    <xf numFmtId="0" fontId="26" fillId="0" borderId="1" xfId="0" applyFont="1" applyFill="1" applyBorder="1" applyAlignment="1" applyProtection="1">
      <alignment horizontal="center"/>
    </xf>
    <xf numFmtId="0" fontId="26" fillId="0" borderId="0" xfId="0" applyFont="1" applyFill="1" applyBorder="1" applyAlignment="1" applyProtection="1">
      <alignment horizontal="center"/>
    </xf>
    <xf numFmtId="0" fontId="26" fillId="0" borderId="11" xfId="0" applyFont="1" applyFill="1" applyBorder="1" applyAlignment="1" applyProtection="1">
      <alignment horizontal="center"/>
    </xf>
    <xf numFmtId="0" fontId="29" fillId="0" borderId="1" xfId="0" applyFont="1" applyFill="1" applyBorder="1" applyAlignment="1" applyProtection="1">
      <alignment horizontal="center"/>
    </xf>
    <xf numFmtId="0" fontId="29" fillId="0" borderId="0" xfId="0" applyFont="1" applyFill="1" applyBorder="1" applyAlignment="1" applyProtection="1">
      <alignment horizontal="center"/>
    </xf>
    <xf numFmtId="0" fontId="29" fillId="0" borderId="11" xfId="0" applyFont="1" applyFill="1" applyBorder="1" applyAlignment="1" applyProtection="1">
      <alignment horizontal="center"/>
    </xf>
    <xf numFmtId="0" fontId="33" fillId="0" borderId="17" xfId="0" applyFont="1" applyFill="1" applyBorder="1" applyAlignment="1" applyProtection="1"/>
    <xf numFmtId="0" fontId="0" fillId="0" borderId="3" xfId="0" applyFill="1" applyBorder="1" applyAlignment="1"/>
    <xf numFmtId="0" fontId="0" fillId="0" borderId="18" xfId="0" applyFill="1" applyBorder="1" applyAlignment="1"/>
    <xf numFmtId="3" fontId="4" fillId="0" borderId="67" xfId="8" applyFont="1" applyFill="1" applyBorder="1" applyAlignment="1" applyProtection="1">
      <alignment horizontal="center"/>
    </xf>
    <xf numFmtId="3" fontId="4" fillId="0" borderId="68" xfId="8" applyFont="1" applyFill="1" applyBorder="1" applyAlignment="1" applyProtection="1">
      <alignment horizontal="center"/>
    </xf>
    <xf numFmtId="3" fontId="4" fillId="0" borderId="69" xfId="8" applyFont="1" applyFill="1" applyBorder="1" applyAlignment="1" applyProtection="1">
      <alignment horizontal="center"/>
    </xf>
    <xf numFmtId="3" fontId="4" fillId="0" borderId="70" xfId="8" applyFont="1" applyFill="1" applyBorder="1" applyAlignment="1" applyProtection="1">
      <alignment horizontal="center"/>
    </xf>
    <xf numFmtId="3" fontId="4" fillId="0" borderId="0" xfId="8" applyFont="1" applyFill="1" applyBorder="1" applyAlignment="1" applyProtection="1">
      <alignment horizontal="center"/>
    </xf>
    <xf numFmtId="3" fontId="4" fillId="0" borderId="71" xfId="8" applyFont="1" applyFill="1" applyBorder="1" applyAlignment="1" applyProtection="1">
      <alignment horizontal="center"/>
    </xf>
    <xf numFmtId="3" fontId="6" fillId="0" borderId="70" xfId="8" applyFont="1" applyFill="1" applyBorder="1" applyAlignment="1" applyProtection="1">
      <alignment horizontal="center"/>
    </xf>
    <xf numFmtId="3" fontId="6" fillId="0" borderId="0" xfId="8" applyFont="1" applyFill="1" applyBorder="1" applyAlignment="1" applyProtection="1">
      <alignment horizontal="center"/>
    </xf>
    <xf numFmtId="3" fontId="6" fillId="0" borderId="71" xfId="8" applyFont="1" applyFill="1" applyBorder="1" applyAlignment="1" applyProtection="1">
      <alignment horizontal="center"/>
    </xf>
    <xf numFmtId="3" fontId="14" fillId="0" borderId="70" xfId="8" applyFont="1" applyFill="1" applyBorder="1" applyAlignment="1" applyProtection="1"/>
    <xf numFmtId="0" fontId="39" fillId="6" borderId="17" xfId="10" applyFont="1" applyFill="1" applyBorder="1" applyAlignment="1" applyProtection="1">
      <alignment horizontal="left"/>
    </xf>
    <xf numFmtId="0" fontId="41" fillId="6" borderId="3" xfId="0" applyFont="1" applyFill="1" applyBorder="1" applyAlignment="1"/>
    <xf numFmtId="0" fontId="41" fillId="6" borderId="18" xfId="0" applyFont="1" applyFill="1" applyBorder="1" applyAlignment="1"/>
    <xf numFmtId="0" fontId="4" fillId="0" borderId="19" xfId="10" applyFont="1" applyFill="1" applyBorder="1" applyAlignment="1" applyProtection="1">
      <alignment horizontal="center"/>
    </xf>
    <xf numFmtId="0" fontId="4" fillId="0" borderId="20" xfId="10" applyFont="1" applyFill="1" applyBorder="1" applyAlignment="1" applyProtection="1">
      <alignment horizontal="center"/>
    </xf>
    <xf numFmtId="0" fontId="4" fillId="0" borderId="21" xfId="10" applyFont="1" applyFill="1" applyBorder="1" applyAlignment="1" applyProtection="1">
      <alignment horizontal="center"/>
    </xf>
    <xf numFmtId="0" fontId="4" fillId="0" borderId="1" xfId="10" applyFont="1" applyFill="1" applyBorder="1" applyAlignment="1" applyProtection="1">
      <alignment horizontal="center"/>
    </xf>
    <xf numFmtId="0" fontId="4" fillId="0" borderId="0" xfId="10" applyFont="1" applyFill="1" applyBorder="1" applyAlignment="1" applyProtection="1">
      <alignment horizontal="center"/>
    </xf>
    <xf numFmtId="0" fontId="4" fillId="0" borderId="11" xfId="10" applyFont="1" applyFill="1" applyBorder="1" applyAlignment="1" applyProtection="1">
      <alignment horizontal="center"/>
    </xf>
    <xf numFmtId="0" fontId="6" fillId="0" borderId="1" xfId="10" applyFont="1" applyFill="1" applyBorder="1" applyAlignment="1" applyProtection="1">
      <alignment horizontal="center"/>
    </xf>
    <xf numFmtId="0" fontId="6" fillId="0" borderId="0" xfId="10" applyFont="1" applyFill="1" applyBorder="1" applyAlignment="1" applyProtection="1">
      <alignment horizontal="center"/>
    </xf>
    <xf numFmtId="0" fontId="6" fillId="0" borderId="11" xfId="10" applyFont="1" applyFill="1" applyBorder="1" applyAlignment="1" applyProtection="1">
      <alignment horizontal="center"/>
    </xf>
    <xf numFmtId="0" fontId="11" fillId="4" borderId="31" xfId="10" applyFont="1" applyFill="1" applyBorder="1" applyAlignment="1" applyProtection="1">
      <alignment horizontal="center"/>
    </xf>
    <xf numFmtId="0" fontId="11" fillId="4" borderId="29" xfId="10" applyFont="1" applyFill="1" applyBorder="1" applyAlignment="1" applyProtection="1">
      <alignment horizontal="center"/>
    </xf>
    <xf numFmtId="0" fontId="11" fillId="4" borderId="32" xfId="10" applyFont="1" applyFill="1" applyBorder="1" applyAlignment="1" applyProtection="1">
      <alignment horizontal="center"/>
    </xf>
    <xf numFmtId="0" fontId="39" fillId="6" borderId="1" xfId="10" applyFont="1" applyFill="1" applyBorder="1" applyAlignment="1" applyProtection="1">
      <alignment horizontal="left"/>
    </xf>
    <xf numFmtId="0" fontId="41" fillId="6" borderId="0" xfId="0" applyFont="1" applyFill="1" applyBorder="1" applyAlignment="1"/>
    <xf numFmtId="0" fontId="41" fillId="6" borderId="11" xfId="0" applyFont="1" applyFill="1" applyBorder="1" applyAlignment="1"/>
    <xf numFmtId="0" fontId="14" fillId="0" borderId="70" xfId="12" applyFont="1" applyFill="1" applyBorder="1" applyAlignment="1" applyProtection="1">
      <alignment horizontal="left"/>
    </xf>
    <xf numFmtId="0" fontId="14" fillId="0" borderId="0" xfId="12" applyFont="1" applyFill="1" applyBorder="1" applyAlignment="1" applyProtection="1">
      <alignment horizontal="left"/>
    </xf>
    <xf numFmtId="0" fontId="14" fillId="0" borderId="71" xfId="12" applyFont="1" applyFill="1" applyBorder="1" applyAlignment="1" applyProtection="1">
      <alignment horizontal="left"/>
    </xf>
    <xf numFmtId="0" fontId="43" fillId="0" borderId="70" xfId="12" applyFont="1" applyFill="1" applyBorder="1" applyAlignment="1" applyProtection="1">
      <alignment horizontal="left"/>
    </xf>
    <xf numFmtId="0" fontId="43" fillId="0" borderId="0" xfId="12" applyFont="1" applyFill="1" applyBorder="1" applyAlignment="1" applyProtection="1">
      <alignment horizontal="left"/>
    </xf>
    <xf numFmtId="0" fontId="43" fillId="0" borderId="71" xfId="12" applyFont="1" applyFill="1" applyBorder="1" applyAlignment="1" applyProtection="1">
      <alignment horizontal="left"/>
    </xf>
    <xf numFmtId="0" fontId="15" fillId="0" borderId="80" xfId="12" applyFont="1" applyFill="1" applyBorder="1" applyAlignment="1">
      <alignment horizontal="left"/>
    </xf>
    <xf numFmtId="0" fontId="15" fillId="0" borderId="81" xfId="12" applyFont="1" applyFill="1" applyBorder="1" applyAlignment="1">
      <alignment horizontal="left"/>
    </xf>
    <xf numFmtId="0" fontId="15" fillId="0" borderId="82" xfId="12" applyFont="1" applyFill="1" applyBorder="1" applyAlignment="1">
      <alignment horizontal="left"/>
    </xf>
    <xf numFmtId="0" fontId="9" fillId="0" borderId="6" xfId="12" applyFont="1" applyFill="1" applyBorder="1" applyAlignment="1" applyProtection="1">
      <alignment horizontal="center"/>
    </xf>
    <xf numFmtId="0" fontId="9" fillId="0" borderId="96" xfId="12" applyFont="1" applyFill="1" applyBorder="1" applyAlignment="1" applyProtection="1">
      <alignment horizontal="center"/>
    </xf>
    <xf numFmtId="0" fontId="11" fillId="0" borderId="70" xfId="3" applyFont="1" applyFill="1" applyBorder="1" applyAlignment="1" applyProtection="1">
      <alignment horizontal="left" vertical="center" wrapText="1"/>
    </xf>
    <xf numFmtId="0" fontId="11" fillId="0" borderId="0" xfId="3" applyFont="1" applyFill="1" applyBorder="1" applyAlignment="1" applyProtection="1">
      <alignment horizontal="left" vertical="center" wrapText="1"/>
    </xf>
    <xf numFmtId="0" fontId="11" fillId="0" borderId="71" xfId="3" applyFont="1" applyFill="1" applyBorder="1" applyAlignment="1" applyProtection="1">
      <alignment horizontal="left" vertical="center" wrapText="1"/>
    </xf>
    <xf numFmtId="0" fontId="4" fillId="0" borderId="67" xfId="12" applyFont="1" applyFill="1" applyBorder="1" applyAlignment="1" applyProtection="1">
      <alignment horizontal="center"/>
    </xf>
    <xf numFmtId="0" fontId="4" fillId="0" borderId="68" xfId="12" applyFont="1" applyFill="1" applyBorder="1" applyAlignment="1" applyProtection="1">
      <alignment horizontal="center"/>
    </xf>
    <xf numFmtId="0" fontId="4" fillId="0" borderId="69" xfId="12" applyFont="1" applyFill="1" applyBorder="1" applyAlignment="1" applyProtection="1">
      <alignment horizontal="center"/>
    </xf>
    <xf numFmtId="0" fontId="4" fillId="0" borderId="70" xfId="12" applyFont="1" applyFill="1" applyBorder="1" applyAlignment="1" applyProtection="1">
      <alignment horizontal="center"/>
    </xf>
    <xf numFmtId="0" fontId="4" fillId="0" borderId="0" xfId="12" applyFont="1" applyFill="1" applyBorder="1" applyAlignment="1" applyProtection="1">
      <alignment horizontal="center"/>
    </xf>
    <xf numFmtId="0" fontId="4" fillId="0" borderId="71" xfId="12" applyFont="1" applyFill="1" applyBorder="1" applyAlignment="1" applyProtection="1">
      <alignment horizontal="center"/>
    </xf>
    <xf numFmtId="0" fontId="6" fillId="0" borderId="70" xfId="12" applyFont="1" applyFill="1" applyBorder="1" applyAlignment="1" applyProtection="1">
      <alignment horizontal="center"/>
    </xf>
    <xf numFmtId="0" fontId="6" fillId="0" borderId="0" xfId="12" applyFont="1" applyFill="1" applyBorder="1" applyAlignment="1" applyProtection="1">
      <alignment horizontal="center"/>
    </xf>
    <xf numFmtId="0" fontId="6" fillId="0" borderId="71" xfId="12" applyFont="1" applyFill="1" applyBorder="1" applyAlignment="1" applyProtection="1">
      <alignment horizontal="center"/>
    </xf>
    <xf numFmtId="0" fontId="10" fillId="0" borderId="98" xfId="12" applyFont="1" applyFill="1" applyBorder="1" applyAlignment="1" applyProtection="1">
      <alignment horizontal="center"/>
    </xf>
    <xf numFmtId="0" fontId="10" fillId="0" borderId="29" xfId="12" applyFont="1" applyFill="1" applyBorder="1" applyAlignment="1" applyProtection="1">
      <alignment horizontal="center"/>
    </xf>
    <xf numFmtId="0" fontId="10" fillId="0" borderId="99" xfId="12" applyFont="1" applyFill="1" applyBorder="1" applyAlignment="1" applyProtection="1">
      <alignment horizontal="center"/>
    </xf>
    <xf numFmtId="38" fontId="4" fillId="0" borderId="67" xfId="13" applyNumberFormat="1" applyFont="1" applyFill="1" applyBorder="1" applyAlignment="1" applyProtection="1">
      <alignment horizontal="center"/>
    </xf>
    <xf numFmtId="38" fontId="4" fillId="0" borderId="68" xfId="13" applyNumberFormat="1" applyFont="1" applyFill="1" applyBorder="1" applyAlignment="1" applyProtection="1">
      <alignment horizontal="center"/>
    </xf>
    <xf numFmtId="38" fontId="4" fillId="0" borderId="69" xfId="13" applyNumberFormat="1" applyFont="1" applyFill="1" applyBorder="1" applyAlignment="1" applyProtection="1">
      <alignment horizontal="center"/>
    </xf>
    <xf numFmtId="38" fontId="4" fillId="0" borderId="70" xfId="13" applyNumberFormat="1" applyFont="1" applyFill="1" applyBorder="1" applyAlignment="1" applyProtection="1">
      <alignment horizontal="center"/>
    </xf>
    <xf numFmtId="38" fontId="4" fillId="0" borderId="0" xfId="13" applyNumberFormat="1" applyFont="1" applyFill="1" applyBorder="1" applyAlignment="1" applyProtection="1">
      <alignment horizontal="center"/>
    </xf>
    <xf numFmtId="38" fontId="4" fillId="0" borderId="71" xfId="13" applyNumberFormat="1" applyFont="1" applyFill="1" applyBorder="1" applyAlignment="1" applyProtection="1">
      <alignment horizontal="center"/>
    </xf>
    <xf numFmtId="38" fontId="6" fillId="0" borderId="70" xfId="13" applyNumberFormat="1" applyFont="1" applyFill="1" applyBorder="1" applyAlignment="1" applyProtection="1">
      <alignment horizontal="center"/>
    </xf>
    <xf numFmtId="38" fontId="6" fillId="0" borderId="0" xfId="13" applyNumberFormat="1" applyFont="1" applyFill="1" applyBorder="1" applyAlignment="1" applyProtection="1">
      <alignment horizontal="center"/>
    </xf>
    <xf numFmtId="38" fontId="6" fillId="0" borderId="71" xfId="13" applyNumberFormat="1" applyFont="1" applyFill="1" applyBorder="1" applyAlignment="1" applyProtection="1">
      <alignment horizontal="center"/>
    </xf>
    <xf numFmtId="0" fontId="19" fillId="0" borderId="0" xfId="11" applyFont="1" applyFill="1" applyAlignment="1">
      <alignment horizontal="left"/>
    </xf>
    <xf numFmtId="0" fontId="0" fillId="0" borderId="0" xfId="0" applyFill="1" applyAlignment="1"/>
    <xf numFmtId="0" fontId="26" fillId="0" borderId="67" xfId="5" applyFont="1" applyFill="1" applyBorder="1" applyAlignment="1" applyProtection="1">
      <alignment horizontal="center" wrapText="1"/>
      <protection locked="0"/>
    </xf>
    <xf numFmtId="0" fontId="26" fillId="0" borderId="68" xfId="5" applyFont="1" applyFill="1" applyBorder="1" applyAlignment="1" applyProtection="1">
      <alignment horizontal="center" wrapText="1"/>
      <protection locked="0"/>
    </xf>
    <xf numFmtId="0" fontId="26" fillId="0" borderId="69" xfId="5" applyFont="1" applyFill="1" applyBorder="1" applyAlignment="1" applyProtection="1">
      <alignment horizontal="center" wrapText="1"/>
      <protection locked="0"/>
    </xf>
    <xf numFmtId="0" fontId="26" fillId="0" borderId="70" xfId="5" applyFont="1" applyFill="1" applyBorder="1" applyAlignment="1" applyProtection="1">
      <alignment horizontal="center" wrapText="1"/>
      <protection locked="0"/>
    </xf>
    <xf numFmtId="0" fontId="26" fillId="0" borderId="0" xfId="5" applyFont="1" applyFill="1" applyBorder="1" applyAlignment="1" applyProtection="1">
      <alignment horizontal="center" wrapText="1"/>
      <protection locked="0"/>
    </xf>
    <xf numFmtId="0" fontId="26" fillId="0" borderId="71" xfId="5" applyFont="1" applyFill="1" applyBorder="1" applyAlignment="1" applyProtection="1">
      <alignment horizontal="center" wrapText="1"/>
      <protection locked="0"/>
    </xf>
    <xf numFmtId="0" fontId="29" fillId="0" borderId="70" xfId="5" applyFont="1" applyFill="1" applyBorder="1" applyAlignment="1" applyProtection="1">
      <alignment horizontal="center"/>
      <protection locked="0"/>
    </xf>
    <xf numFmtId="0" fontId="29" fillId="0" borderId="0" xfId="5" applyFont="1" applyFill="1" applyBorder="1" applyAlignment="1" applyProtection="1">
      <alignment horizontal="center"/>
      <protection locked="0"/>
    </xf>
    <xf numFmtId="0" fontId="29" fillId="0" borderId="71" xfId="5" applyFont="1" applyFill="1" applyBorder="1" applyAlignment="1" applyProtection="1">
      <alignment horizontal="center"/>
      <protection locked="0"/>
    </xf>
    <xf numFmtId="0" fontId="43" fillId="0" borderId="70" xfId="5" applyNumberFormat="1" applyFont="1" applyFill="1" applyBorder="1" applyAlignment="1" applyProtection="1">
      <alignment horizontal="left" wrapText="1"/>
      <protection locked="0"/>
    </xf>
    <xf numFmtId="0" fontId="43" fillId="0" borderId="0" xfId="5" applyNumberFormat="1" applyFont="1" applyFill="1" applyBorder="1" applyAlignment="1" applyProtection="1">
      <alignment horizontal="left" wrapText="1"/>
      <protection locked="0"/>
    </xf>
    <xf numFmtId="0" fontId="43" fillId="0" borderId="71" xfId="5" applyNumberFormat="1" applyFont="1" applyFill="1" applyBorder="1" applyAlignment="1" applyProtection="1">
      <alignment horizontal="left" wrapText="1"/>
      <protection locked="0"/>
    </xf>
    <xf numFmtId="0" fontId="70" fillId="0" borderId="70" xfId="11" applyFont="1" applyFill="1" applyBorder="1" applyAlignment="1" applyProtection="1">
      <alignment horizontal="left" wrapText="1"/>
    </xf>
    <xf numFmtId="0" fontId="43" fillId="0" borderId="0" xfId="11" applyFont="1" applyFill="1" applyBorder="1" applyAlignment="1" applyProtection="1">
      <alignment horizontal="left" wrapText="1"/>
    </xf>
    <xf numFmtId="0" fontId="43" fillId="0" borderId="71" xfId="11" applyFont="1" applyFill="1" applyBorder="1" applyAlignment="1" applyProtection="1">
      <alignment horizontal="left" wrapText="1"/>
    </xf>
    <xf numFmtId="0" fontId="15" fillId="0" borderId="70" xfId="5" applyFont="1" applyFill="1" applyBorder="1" applyAlignment="1">
      <alignment horizontal="left" wrapText="1"/>
    </xf>
    <xf numFmtId="0" fontId="15" fillId="0" borderId="0" xfId="5" applyFont="1" applyFill="1" applyBorder="1" applyAlignment="1">
      <alignment horizontal="left" wrapText="1"/>
    </xf>
    <xf numFmtId="0" fontId="15" fillId="0" borderId="71" xfId="5" applyFont="1" applyFill="1" applyBorder="1" applyAlignment="1">
      <alignment horizontal="left" wrapText="1"/>
    </xf>
    <xf numFmtId="0" fontId="9" fillId="0" borderId="29" xfId="5" applyFont="1" applyFill="1" applyBorder="1" applyAlignment="1">
      <alignment horizontal="center"/>
    </xf>
    <xf numFmtId="0" fontId="9" fillId="0" borderId="99" xfId="5" applyFont="1" applyFill="1" applyBorder="1" applyAlignment="1">
      <alignment horizontal="center"/>
    </xf>
    <xf numFmtId="0" fontId="15" fillId="0" borderId="67" xfId="5" applyFont="1" applyFill="1" applyBorder="1" applyAlignment="1">
      <alignment horizontal="left"/>
    </xf>
    <xf numFmtId="0" fontId="15" fillId="0" borderId="68" xfId="5" applyFont="1" applyFill="1" applyBorder="1" applyAlignment="1">
      <alignment horizontal="left"/>
    </xf>
    <xf numFmtId="0" fontId="15" fillId="0" borderId="69" xfId="5" applyFont="1" applyFill="1" applyBorder="1" applyAlignment="1">
      <alignment horizontal="left"/>
    </xf>
    <xf numFmtId="0" fontId="14" fillId="0" borderId="70" xfId="10" applyFont="1" applyFill="1" applyBorder="1" applyAlignment="1" applyProtection="1">
      <alignment horizontal="left" vertical="center" wrapText="1"/>
    </xf>
    <xf numFmtId="0" fontId="14" fillId="0" borderId="0" xfId="10" applyFont="1" applyFill="1" applyBorder="1" applyAlignment="1" applyProtection="1">
      <alignment horizontal="left" vertical="center" wrapText="1"/>
    </xf>
    <xf numFmtId="0" fontId="14" fillId="0" borderId="71" xfId="10" applyFont="1" applyFill="1" applyBorder="1" applyAlignment="1" applyProtection="1">
      <alignment horizontal="left" vertical="center" wrapText="1"/>
    </xf>
    <xf numFmtId="0" fontId="11" fillId="0" borderId="70" xfId="10" applyFont="1" applyFill="1" applyBorder="1" applyAlignment="1" applyProtection="1">
      <alignment horizontal="left" vertical="center" wrapText="1"/>
    </xf>
    <xf numFmtId="0" fontId="11" fillId="0" borderId="0" xfId="10" applyFont="1" applyFill="1" applyBorder="1" applyAlignment="1" applyProtection="1">
      <alignment horizontal="left" vertical="center" wrapText="1"/>
    </xf>
    <xf numFmtId="0" fontId="11" fillId="0" borderId="71" xfId="10" applyFont="1" applyFill="1" applyBorder="1" applyAlignment="1" applyProtection="1">
      <alignment horizontal="left" vertical="center" wrapText="1"/>
    </xf>
    <xf numFmtId="0" fontId="15" fillId="0" borderId="80" xfId="15" applyFont="1" applyFill="1" applyBorder="1" applyAlignment="1">
      <alignment horizontal="left"/>
    </xf>
    <xf numFmtId="0" fontId="15" fillId="0" borderId="81" xfId="15" applyFont="1" applyFill="1" applyBorder="1" applyAlignment="1">
      <alignment horizontal="left"/>
    </xf>
    <xf numFmtId="0" fontId="15" fillId="0" borderId="82" xfId="15" applyFont="1" applyFill="1" applyBorder="1" applyAlignment="1">
      <alignment horizontal="left"/>
    </xf>
    <xf numFmtId="0" fontId="4" fillId="0" borderId="98" xfId="5" applyFont="1" applyFill="1" applyBorder="1" applyAlignment="1">
      <alignment horizontal="center"/>
    </xf>
    <xf numFmtId="0" fontId="4" fillId="0" borderId="29" xfId="5" applyFont="1" applyFill="1" applyBorder="1" applyAlignment="1">
      <alignment horizontal="center"/>
    </xf>
    <xf numFmtId="0" fontId="4" fillId="0" borderId="67" xfId="15" applyFont="1" applyFill="1" applyBorder="1" applyAlignment="1" applyProtection="1">
      <alignment horizontal="center"/>
    </xf>
    <xf numFmtId="0" fontId="4" fillId="0" borderId="68" xfId="15" applyFont="1" applyFill="1" applyBorder="1" applyAlignment="1" applyProtection="1">
      <alignment horizontal="center"/>
    </xf>
    <xf numFmtId="0" fontId="4" fillId="0" borderId="69" xfId="15" applyFont="1" applyFill="1" applyBorder="1" applyAlignment="1" applyProtection="1">
      <alignment horizontal="center"/>
    </xf>
    <xf numFmtId="0" fontId="4" fillId="0" borderId="70" xfId="15" applyFont="1" applyFill="1" applyBorder="1" applyAlignment="1" applyProtection="1">
      <alignment horizontal="center" wrapText="1"/>
    </xf>
    <xf numFmtId="0" fontId="4" fillId="0" borderId="0" xfId="15" applyFont="1" applyFill="1" applyBorder="1" applyAlignment="1" applyProtection="1">
      <alignment horizontal="center" wrapText="1"/>
    </xf>
    <xf numFmtId="0" fontId="4" fillId="0" borderId="71" xfId="15" applyFont="1" applyFill="1" applyBorder="1" applyAlignment="1" applyProtection="1">
      <alignment horizontal="center" wrapText="1"/>
    </xf>
    <xf numFmtId="0" fontId="6" fillId="0" borderId="70" xfId="15" applyFont="1" applyFill="1" applyBorder="1" applyAlignment="1" applyProtection="1">
      <alignment horizontal="center"/>
    </xf>
    <xf numFmtId="0" fontId="6" fillId="0" borderId="0" xfId="15" applyFont="1" applyFill="1" applyBorder="1" applyAlignment="1" applyProtection="1">
      <alignment horizontal="center"/>
    </xf>
    <xf numFmtId="0" fontId="6" fillId="0" borderId="71" xfId="15" applyFont="1" applyFill="1" applyBorder="1" applyAlignment="1" applyProtection="1">
      <alignment horizontal="center"/>
    </xf>
    <xf numFmtId="0" fontId="14" fillId="0" borderId="70" xfId="15" applyFont="1" applyFill="1" applyBorder="1" applyAlignment="1" applyProtection="1">
      <alignment horizontal="left" vertical="center" wrapText="1"/>
    </xf>
    <xf numFmtId="0" fontId="14" fillId="0" borderId="0" xfId="15" applyFont="1" applyFill="1" applyBorder="1" applyAlignment="1" applyProtection="1">
      <alignment horizontal="left" vertical="center" wrapText="1"/>
    </xf>
    <xf numFmtId="0" fontId="14" fillId="0" borderId="71" xfId="15" applyFont="1" applyFill="1" applyBorder="1" applyAlignment="1" applyProtection="1">
      <alignment horizontal="left" vertical="center" wrapText="1"/>
    </xf>
    <xf numFmtId="0" fontId="15" fillId="0" borderId="80" xfId="17" applyFont="1" applyBorder="1" applyAlignment="1">
      <alignment horizontal="left" wrapText="1"/>
    </xf>
    <xf numFmtId="0" fontId="15" fillId="0" borderId="81" xfId="17" applyFont="1" applyBorder="1" applyAlignment="1">
      <alignment horizontal="left" wrapText="1"/>
    </xf>
    <xf numFmtId="0" fontId="15" fillId="0" borderId="82" xfId="17" applyFont="1" applyBorder="1" applyAlignment="1">
      <alignment horizontal="left" wrapText="1"/>
    </xf>
    <xf numFmtId="0" fontId="79" fillId="0" borderId="67" xfId="17" applyFont="1" applyBorder="1" applyAlignment="1">
      <alignment horizontal="center"/>
    </xf>
    <xf numFmtId="0" fontId="79" fillId="0" borderId="68" xfId="17" applyFont="1" applyBorder="1" applyAlignment="1">
      <alignment horizontal="center"/>
    </xf>
    <xf numFmtId="0" fontId="79" fillId="0" borderId="69" xfId="17" applyFont="1" applyBorder="1" applyAlignment="1">
      <alignment horizontal="center"/>
    </xf>
    <xf numFmtId="0" fontId="79" fillId="0" borderId="70" xfId="17" applyFont="1" applyBorder="1" applyAlignment="1">
      <alignment horizontal="center"/>
    </xf>
    <xf numFmtId="0" fontId="79" fillId="0" borderId="0" xfId="17" applyFont="1" applyBorder="1" applyAlignment="1">
      <alignment horizontal="center"/>
    </xf>
    <xf numFmtId="0" fontId="79" fillId="0" borderId="71" xfId="17" applyFont="1" applyBorder="1" applyAlignment="1">
      <alignment horizontal="center"/>
    </xf>
    <xf numFmtId="0" fontId="80" fillId="0" borderId="70" xfId="17" applyFont="1" applyBorder="1" applyAlignment="1">
      <alignment horizontal="center"/>
    </xf>
    <xf numFmtId="0" fontId="80" fillId="0" borderId="0" xfId="17" applyFont="1" applyBorder="1" applyAlignment="1">
      <alignment horizontal="center"/>
    </xf>
    <xf numFmtId="0" fontId="80" fillId="0" borderId="71" xfId="17" applyFont="1" applyBorder="1" applyAlignment="1">
      <alignment horizontal="center"/>
    </xf>
    <xf numFmtId="0" fontId="11" fillId="0" borderId="1" xfId="9" applyFont="1" applyFill="1" applyBorder="1" applyAlignment="1" applyProtection="1">
      <alignment horizontal="left" vertical="center"/>
      <protection locked="0"/>
    </xf>
    <xf numFmtId="0" fontId="11" fillId="0" borderId="0" xfId="9" applyFont="1" applyFill="1" applyBorder="1" applyAlignment="1" applyProtection="1">
      <alignment horizontal="left" vertical="center"/>
      <protection locked="0"/>
    </xf>
    <xf numFmtId="0" fontId="11" fillId="0" borderId="11" xfId="9" applyFont="1" applyFill="1" applyBorder="1" applyAlignment="1" applyProtection="1">
      <alignment horizontal="left" vertical="center"/>
      <protection locked="0"/>
    </xf>
    <xf numFmtId="0" fontId="4" fillId="0" borderId="19" xfId="9" applyFont="1" applyFill="1" applyBorder="1" applyAlignment="1" applyProtection="1">
      <alignment horizontal="center"/>
      <protection locked="0"/>
    </xf>
    <xf numFmtId="0" fontId="4" fillId="0" borderId="20" xfId="9" applyFont="1" applyFill="1" applyBorder="1" applyAlignment="1" applyProtection="1">
      <alignment horizontal="center"/>
      <protection locked="0"/>
    </xf>
    <xf numFmtId="0" fontId="4" fillId="0" borderId="21" xfId="9" applyFont="1" applyFill="1" applyBorder="1" applyAlignment="1" applyProtection="1">
      <alignment horizontal="center"/>
      <protection locked="0"/>
    </xf>
    <xf numFmtId="0" fontId="4" fillId="0" borderId="1" xfId="9" applyFont="1" applyFill="1" applyBorder="1" applyAlignment="1" applyProtection="1">
      <alignment horizontal="center"/>
      <protection locked="0"/>
    </xf>
    <xf numFmtId="0" fontId="4" fillId="0" borderId="0" xfId="9" applyFont="1" applyFill="1" applyBorder="1" applyAlignment="1" applyProtection="1">
      <alignment horizontal="center"/>
      <protection locked="0"/>
    </xf>
    <xf numFmtId="0" fontId="4" fillId="0" borderId="11" xfId="9" applyFont="1" applyFill="1" applyBorder="1" applyAlignment="1" applyProtection="1">
      <alignment horizontal="center"/>
      <protection locked="0"/>
    </xf>
    <xf numFmtId="0" fontId="6" fillId="0" borderId="1" xfId="9" applyFont="1" applyFill="1" applyBorder="1" applyAlignment="1" applyProtection="1">
      <alignment horizontal="center"/>
      <protection locked="0"/>
    </xf>
    <xf numFmtId="0" fontId="6" fillId="0" borderId="0" xfId="9" applyFont="1" applyFill="1" applyBorder="1" applyAlignment="1" applyProtection="1">
      <alignment horizontal="center"/>
      <protection locked="0"/>
    </xf>
    <xf numFmtId="0" fontId="6" fillId="0" borderId="11" xfId="9" applyFont="1" applyFill="1" applyBorder="1" applyAlignment="1" applyProtection="1">
      <alignment horizontal="center"/>
      <protection locked="0"/>
    </xf>
    <xf numFmtId="0" fontId="17" fillId="0" borderId="0" xfId="11" applyFont="1" applyFill="1" applyAlignment="1">
      <alignment horizontal="left"/>
    </xf>
    <xf numFmtId="0" fontId="30" fillId="0" borderId="0" xfId="17" applyFont="1" applyFill="1" applyAlignment="1"/>
    <xf numFmtId="0" fontId="30" fillId="0" borderId="0" xfId="17" applyFill="1" applyAlignment="1">
      <alignment horizontal="left" wrapText="1"/>
    </xf>
    <xf numFmtId="0" fontId="14" fillId="6" borderId="1" xfId="10" applyFont="1" applyFill="1" applyBorder="1" applyAlignment="1" applyProtection="1">
      <alignment horizontal="left" vertical="center" wrapText="1"/>
    </xf>
    <xf numFmtId="0" fontId="30" fillId="6" borderId="0" xfId="17" applyFill="1" applyBorder="1" applyAlignment="1">
      <alignment horizontal="left" vertical="center" wrapText="1"/>
    </xf>
    <xf numFmtId="0" fontId="30" fillId="6" borderId="11" xfId="17" applyFill="1" applyBorder="1" applyAlignment="1">
      <alignment horizontal="left" vertical="center" wrapText="1"/>
    </xf>
    <xf numFmtId="0" fontId="4" fillId="0" borderId="19" xfId="19" applyFont="1" applyFill="1" applyBorder="1" applyAlignment="1" applyProtection="1">
      <alignment horizontal="center"/>
      <protection locked="0"/>
    </xf>
    <xf numFmtId="0" fontId="4" fillId="0" borderId="20" xfId="19" applyFont="1" applyFill="1" applyBorder="1" applyAlignment="1" applyProtection="1">
      <alignment horizontal="center"/>
      <protection locked="0"/>
    </xf>
    <xf numFmtId="0" fontId="4" fillId="0" borderId="21" xfId="19" applyFont="1" applyFill="1" applyBorder="1" applyAlignment="1" applyProtection="1">
      <alignment horizontal="center"/>
      <protection locked="0"/>
    </xf>
    <xf numFmtId="0" fontId="4" fillId="0" borderId="1" xfId="19" applyFont="1" applyFill="1" applyBorder="1" applyAlignment="1" applyProtection="1">
      <alignment horizontal="center"/>
      <protection locked="0"/>
    </xf>
    <xf numFmtId="0" fontId="4" fillId="0" borderId="0" xfId="19" applyFont="1" applyFill="1" applyBorder="1" applyAlignment="1" applyProtection="1">
      <alignment horizontal="center"/>
      <protection locked="0"/>
    </xf>
    <xf numFmtId="0" fontId="4" fillId="0" borderId="11" xfId="19" applyFont="1" applyFill="1" applyBorder="1" applyAlignment="1" applyProtection="1">
      <alignment horizontal="center"/>
      <protection locked="0"/>
    </xf>
    <xf numFmtId="0" fontId="6" fillId="0" borderId="1" xfId="19" applyFont="1" applyFill="1" applyBorder="1" applyAlignment="1" applyProtection="1">
      <alignment horizontal="center"/>
      <protection locked="0"/>
    </xf>
    <xf numFmtId="0" fontId="6" fillId="0" borderId="0" xfId="19" applyFont="1" applyFill="1" applyBorder="1" applyAlignment="1" applyProtection="1">
      <alignment horizontal="center"/>
      <protection locked="0"/>
    </xf>
    <xf numFmtId="0" fontId="6" fillId="0" borderId="11" xfId="19" applyFont="1" applyFill="1" applyBorder="1" applyAlignment="1" applyProtection="1">
      <alignment horizontal="center"/>
      <protection locked="0"/>
    </xf>
    <xf numFmtId="0" fontId="15" fillId="0" borderId="70" xfId="0" applyFont="1" applyFill="1" applyBorder="1" applyAlignment="1">
      <alignment horizontal="center"/>
    </xf>
    <xf numFmtId="0" fontId="15" fillId="0" borderId="0" xfId="0" applyFont="1" applyFill="1" applyBorder="1" applyAlignment="1">
      <alignment horizontal="center"/>
    </xf>
    <xf numFmtId="0" fontId="15" fillId="0" borderId="71" xfId="0" applyFont="1" applyFill="1" applyBorder="1" applyAlignment="1">
      <alignment horizontal="center"/>
    </xf>
    <xf numFmtId="0" fontId="71" fillId="0" borderId="80" xfId="0" applyFont="1" applyFill="1" applyBorder="1" applyAlignment="1">
      <alignment horizontal="left" wrapText="1"/>
    </xf>
    <xf numFmtId="0" fontId="71" fillId="0" borderId="81" xfId="0" applyFont="1" applyFill="1" applyBorder="1" applyAlignment="1">
      <alignment horizontal="left" wrapText="1"/>
    </xf>
    <xf numFmtId="0" fontId="71" fillId="0" borderId="82" xfId="0" applyFont="1" applyFill="1" applyBorder="1" applyAlignment="1">
      <alignment horizontal="left" wrapText="1"/>
    </xf>
    <xf numFmtId="0" fontId="4" fillId="0" borderId="67" xfId="19" applyFont="1" applyFill="1" applyBorder="1" applyAlignment="1" applyProtection="1">
      <alignment horizontal="center"/>
      <protection locked="0"/>
    </xf>
    <xf numFmtId="0" fontId="4" fillId="0" borderId="68" xfId="19" applyFont="1" applyFill="1" applyBorder="1" applyAlignment="1" applyProtection="1">
      <alignment horizontal="center"/>
      <protection locked="0"/>
    </xf>
    <xf numFmtId="0" fontId="4" fillId="0" borderId="69" xfId="19" applyFont="1" applyFill="1" applyBorder="1" applyAlignment="1" applyProtection="1">
      <alignment horizontal="center"/>
      <protection locked="0"/>
    </xf>
    <xf numFmtId="0" fontId="4" fillId="0" borderId="70" xfId="19" applyFont="1" applyFill="1" applyBorder="1" applyAlignment="1" applyProtection="1">
      <alignment horizontal="center"/>
      <protection locked="0"/>
    </xf>
    <xf numFmtId="0" fontId="4" fillId="0" borderId="71" xfId="19" applyFont="1" applyFill="1" applyBorder="1" applyAlignment="1" applyProtection="1">
      <alignment horizontal="center"/>
      <protection locked="0"/>
    </xf>
    <xf numFmtId="0" fontId="6" fillId="0" borderId="70" xfId="19" applyFont="1" applyFill="1" applyBorder="1" applyAlignment="1" applyProtection="1">
      <alignment horizontal="center"/>
      <protection locked="0"/>
    </xf>
    <xf numFmtId="0" fontId="6" fillId="0" borderId="71" xfId="19" applyFont="1" applyFill="1" applyBorder="1" applyAlignment="1" applyProtection="1">
      <alignment horizontal="center"/>
      <protection locked="0"/>
    </xf>
    <xf numFmtId="0" fontId="15" fillId="0" borderId="70" xfId="0" applyFont="1" applyFill="1" applyBorder="1" applyAlignment="1">
      <alignment horizontal="left" wrapText="1"/>
    </xf>
    <xf numFmtId="0" fontId="15" fillId="0" borderId="0" xfId="0" applyFont="1" applyFill="1" applyBorder="1" applyAlignment="1">
      <alignment horizontal="left" wrapText="1"/>
    </xf>
    <xf numFmtId="0" fontId="15" fillId="0" borderId="71" xfId="0" applyFont="1" applyFill="1" applyBorder="1" applyAlignment="1">
      <alignment horizontal="left" wrapText="1"/>
    </xf>
    <xf numFmtId="0" fontId="4" fillId="0" borderId="67" xfId="20" applyFont="1" applyFill="1" applyBorder="1" applyAlignment="1" applyProtection="1">
      <alignment horizontal="center"/>
    </xf>
    <xf numFmtId="0" fontId="4" fillId="0" borderId="68" xfId="20" applyFont="1" applyFill="1" applyBorder="1" applyAlignment="1" applyProtection="1">
      <alignment horizontal="center"/>
    </xf>
    <xf numFmtId="0" fontId="4" fillId="0" borderId="69" xfId="20" applyFont="1" applyFill="1" applyBorder="1" applyAlignment="1" applyProtection="1">
      <alignment horizontal="center"/>
    </xf>
    <xf numFmtId="0" fontId="4" fillId="0" borderId="98" xfId="20" applyFont="1" applyFill="1" applyBorder="1" applyAlignment="1" applyProtection="1">
      <alignment horizontal="center" wrapText="1"/>
    </xf>
    <xf numFmtId="0" fontId="4" fillId="0" borderId="29" xfId="20" applyFont="1" applyFill="1" applyBorder="1" applyAlignment="1" applyProtection="1">
      <alignment horizontal="center" wrapText="1"/>
    </xf>
    <xf numFmtId="0" fontId="4" fillId="0" borderId="99" xfId="20" applyFont="1" applyFill="1" applyBorder="1" applyAlignment="1" applyProtection="1">
      <alignment horizontal="center" wrapText="1"/>
    </xf>
    <xf numFmtId="0" fontId="68" fillId="0" borderId="111" xfId="20" applyFont="1" applyFill="1" applyBorder="1" applyAlignment="1" applyProtection="1">
      <alignment horizontal="left"/>
    </xf>
    <xf numFmtId="0" fontId="68" fillId="0" borderId="0" xfId="20" applyFont="1" applyFill="1" applyBorder="1" applyAlignment="1" applyProtection="1">
      <alignment horizontal="left"/>
    </xf>
    <xf numFmtId="0" fontId="68" fillId="0" borderId="20" xfId="20" applyFont="1" applyFill="1" applyBorder="1" applyAlignment="1" applyProtection="1">
      <alignment horizontal="left"/>
    </xf>
    <xf numFmtId="0" fontId="68" fillId="0" borderId="51" xfId="20" applyFont="1" applyFill="1" applyBorder="1" applyAlignment="1" applyProtection="1">
      <alignment horizontal="left"/>
    </xf>
    <xf numFmtId="0" fontId="15" fillId="0" borderId="80" xfId="0" applyFont="1" applyBorder="1" applyAlignment="1"/>
    <xf numFmtId="0" fontId="53" fillId="0" borderId="81" xfId="0" applyFont="1" applyBorder="1" applyAlignment="1"/>
    <xf numFmtId="0" fontId="15" fillId="0" borderId="40" xfId="14" applyFont="1" applyFill="1" applyBorder="1" applyAlignment="1" applyProtection="1">
      <alignment horizontal="left" vertical="center" wrapText="1"/>
      <protection locked="0"/>
    </xf>
    <xf numFmtId="0" fontId="15" fillId="0" borderId="0" xfId="14" applyFont="1" applyFill="1" applyBorder="1" applyAlignment="1" applyProtection="1">
      <alignment horizontal="left" vertical="center" wrapText="1"/>
      <protection locked="0"/>
    </xf>
    <xf numFmtId="0" fontId="15" fillId="0" borderId="11" xfId="14" applyFont="1" applyFill="1" applyBorder="1" applyAlignment="1" applyProtection="1">
      <alignment horizontal="left" vertical="center" wrapText="1"/>
      <protection locked="0"/>
    </xf>
    <xf numFmtId="0" fontId="15" fillId="0" borderId="46" xfId="14" applyFont="1" applyFill="1" applyBorder="1" applyAlignment="1">
      <alignment horizontal="left" vertical="center" wrapText="1"/>
    </xf>
    <xf numFmtId="0" fontId="15" fillId="0" borderId="47" xfId="14" applyFont="1" applyFill="1" applyBorder="1" applyAlignment="1">
      <alignment horizontal="left" vertical="center" wrapText="1"/>
    </xf>
    <xf numFmtId="0" fontId="15" fillId="0" borderId="52" xfId="14" applyFont="1" applyFill="1" applyBorder="1" applyAlignment="1">
      <alignment horizontal="left" vertical="center" wrapText="1"/>
    </xf>
    <xf numFmtId="0" fontId="26" fillId="0" borderId="67" xfId="14" applyFont="1" applyFill="1" applyBorder="1" applyAlignment="1" applyProtection="1">
      <alignment horizontal="center"/>
      <protection locked="0"/>
    </xf>
    <xf numFmtId="0" fontId="26" fillId="0" borderId="68" xfId="14" applyFont="1" applyFill="1" applyBorder="1" applyAlignment="1" applyProtection="1">
      <alignment horizontal="center"/>
      <protection locked="0"/>
    </xf>
    <xf numFmtId="0" fontId="26" fillId="0" borderId="69" xfId="14" applyFont="1" applyFill="1" applyBorder="1" applyAlignment="1" applyProtection="1">
      <alignment horizontal="center"/>
      <protection locked="0"/>
    </xf>
    <xf numFmtId="0" fontId="26" fillId="0" borderId="70" xfId="14" applyFont="1" applyFill="1" applyBorder="1" applyAlignment="1" applyProtection="1">
      <alignment horizontal="center"/>
      <protection locked="0"/>
    </xf>
    <xf numFmtId="0" fontId="26" fillId="0" borderId="0" xfId="14" applyFont="1" applyFill="1" applyBorder="1" applyAlignment="1" applyProtection="1">
      <alignment horizontal="center"/>
      <protection locked="0"/>
    </xf>
    <xf numFmtId="0" fontId="26" fillId="0" borderId="71" xfId="14" applyFont="1" applyFill="1" applyBorder="1" applyAlignment="1" applyProtection="1">
      <alignment horizontal="center"/>
      <protection locked="0"/>
    </xf>
    <xf numFmtId="0" fontId="29" fillId="0" borderId="80" xfId="14" applyFont="1" applyFill="1" applyBorder="1" applyAlignment="1" applyProtection="1">
      <alignment horizontal="center"/>
      <protection locked="0"/>
    </xf>
    <xf numFmtId="0" fontId="29" fillId="0" borderId="81" xfId="14" applyFont="1" applyFill="1" applyBorder="1" applyAlignment="1" applyProtection="1">
      <alignment horizontal="center"/>
      <protection locked="0"/>
    </xf>
    <xf numFmtId="0" fontId="29" fillId="0" borderId="82" xfId="14" applyFont="1" applyFill="1" applyBorder="1" applyAlignment="1" applyProtection="1">
      <alignment horizontal="center"/>
      <protection locked="0"/>
    </xf>
    <xf numFmtId="0" fontId="15" fillId="0" borderId="40" xfId="14" quotePrefix="1" applyFont="1" applyFill="1" applyBorder="1" applyAlignment="1" applyProtection="1">
      <alignment horizontal="left" vertical="center" wrapText="1"/>
      <protection locked="0"/>
    </xf>
    <xf numFmtId="0" fontId="15" fillId="0" borderId="0" xfId="14" quotePrefix="1" applyFont="1" applyFill="1" applyBorder="1" applyAlignment="1" applyProtection="1">
      <alignment horizontal="left" vertical="center" wrapText="1"/>
      <protection locked="0"/>
    </xf>
    <xf numFmtId="0" fontId="15" fillId="0" borderId="11" xfId="14" quotePrefix="1" applyFont="1" applyFill="1" applyBorder="1" applyAlignment="1" applyProtection="1">
      <alignment horizontal="left" vertical="center" wrapText="1"/>
      <protection locked="0"/>
    </xf>
    <xf numFmtId="0" fontId="26" fillId="0" borderId="53" xfId="14" applyFont="1" applyFill="1" applyBorder="1" applyAlignment="1" applyProtection="1">
      <alignment horizontal="center"/>
      <protection locked="0"/>
    </xf>
    <xf numFmtId="0" fontId="26" fillId="0" borderId="54" xfId="14" applyFont="1" applyFill="1" applyBorder="1" applyAlignment="1" applyProtection="1">
      <alignment horizontal="center"/>
      <protection locked="0"/>
    </xf>
    <xf numFmtId="0" fontId="26" fillId="0" borderId="55" xfId="14" applyFont="1" applyFill="1" applyBorder="1" applyAlignment="1" applyProtection="1">
      <alignment horizontal="center"/>
      <protection locked="0"/>
    </xf>
    <xf numFmtId="0" fontId="26" fillId="0" borderId="40" xfId="14" applyFont="1" applyFill="1" applyBorder="1" applyAlignment="1" applyProtection="1">
      <alignment horizontal="center" wrapText="1"/>
      <protection locked="0"/>
    </xf>
    <xf numFmtId="0" fontId="26" fillId="0" borderId="0" xfId="14" applyFont="1" applyFill="1" applyBorder="1" applyAlignment="1" applyProtection="1">
      <alignment horizontal="center" wrapText="1"/>
      <protection locked="0"/>
    </xf>
    <xf numFmtId="0" fontId="26" fillId="0" borderId="45" xfId="14" applyFont="1" applyFill="1" applyBorder="1" applyAlignment="1" applyProtection="1">
      <alignment horizontal="center" wrapText="1"/>
      <protection locked="0"/>
    </xf>
    <xf numFmtId="0" fontId="29" fillId="0" borderId="40" xfId="14" applyFont="1" applyFill="1" applyBorder="1" applyAlignment="1">
      <alignment horizontal="center"/>
    </xf>
    <xf numFmtId="0" fontId="29" fillId="0" borderId="0" xfId="14" applyFont="1" applyFill="1" applyBorder="1" applyAlignment="1">
      <alignment horizontal="center"/>
    </xf>
    <xf numFmtId="0" fontId="29" fillId="0" borderId="45" xfId="14" applyFont="1" applyFill="1" applyBorder="1" applyAlignment="1">
      <alignment horizontal="center"/>
    </xf>
    <xf numFmtId="0" fontId="57" fillId="0" borderId="17" xfId="14" applyFont="1" applyFill="1" applyBorder="1" applyAlignment="1" applyProtection="1">
      <alignment horizontal="left" wrapText="1"/>
      <protection locked="0"/>
    </xf>
    <xf numFmtId="0" fontId="0" fillId="0" borderId="3" xfId="0" applyBorder="1" applyAlignment="1"/>
    <xf numFmtId="0" fontId="0" fillId="0" borderId="49" xfId="0" applyBorder="1" applyAlignment="1"/>
    <xf numFmtId="0" fontId="26" fillId="0" borderId="19" xfId="21" applyFont="1" applyFill="1" applyBorder="1" applyAlignment="1" applyProtection="1">
      <alignment horizontal="center"/>
      <protection locked="0"/>
    </xf>
    <xf numFmtId="0" fontId="26" fillId="0" borderId="20" xfId="21" applyFont="1" applyFill="1" applyBorder="1" applyAlignment="1" applyProtection="1">
      <alignment horizontal="center"/>
      <protection locked="0"/>
    </xf>
    <xf numFmtId="0" fontId="26" fillId="0" borderId="21" xfId="21" applyFont="1" applyFill="1" applyBorder="1" applyAlignment="1" applyProtection="1">
      <alignment horizontal="center"/>
      <protection locked="0"/>
    </xf>
    <xf numFmtId="0" fontId="26" fillId="0" borderId="1" xfId="21" applyFont="1" applyFill="1" applyBorder="1" applyAlignment="1" applyProtection="1">
      <alignment horizontal="center"/>
      <protection locked="0"/>
    </xf>
    <xf numFmtId="0" fontId="26" fillId="0" borderId="0" xfId="21" applyFont="1" applyFill="1" applyBorder="1" applyAlignment="1" applyProtection="1">
      <alignment horizontal="center"/>
      <protection locked="0"/>
    </xf>
    <xf numFmtId="0" fontId="26" fillId="0" borderId="11" xfId="21" applyFont="1" applyFill="1" applyBorder="1" applyAlignment="1" applyProtection="1">
      <alignment horizontal="center"/>
      <protection locked="0"/>
    </xf>
    <xf numFmtId="0" fontId="29" fillId="0" borderId="1" xfId="21" applyFont="1" applyFill="1" applyBorder="1" applyAlignment="1" applyProtection="1">
      <alignment horizontal="center"/>
      <protection locked="0"/>
    </xf>
    <xf numFmtId="0" fontId="29" fillId="0" borderId="0" xfId="21" applyFont="1" applyFill="1" applyBorder="1" applyAlignment="1" applyProtection="1">
      <alignment horizontal="center"/>
      <protection locked="0"/>
    </xf>
    <xf numFmtId="0" fontId="29" fillId="0" borderId="11" xfId="21" applyFont="1" applyFill="1" applyBorder="1" applyAlignment="1" applyProtection="1">
      <alignment horizontal="center"/>
      <protection locked="0"/>
    </xf>
    <xf numFmtId="0" fontId="43" fillId="0" borderId="1" xfId="14" applyFont="1" applyFill="1" applyBorder="1" applyAlignment="1" applyProtection="1">
      <alignment horizontal="left" vertical="center" wrapText="1"/>
      <protection locked="0"/>
    </xf>
    <xf numFmtId="0" fontId="43" fillId="0" borderId="0" xfId="14" applyFont="1" applyFill="1" applyBorder="1" applyAlignment="1" applyProtection="1">
      <alignment horizontal="left" vertical="center" wrapText="1"/>
      <protection locked="0"/>
    </xf>
    <xf numFmtId="0" fontId="43" fillId="0" borderId="11" xfId="14" applyFont="1" applyFill="1" applyBorder="1" applyAlignment="1" applyProtection="1">
      <alignment horizontal="left" vertical="center" wrapText="1"/>
      <protection locked="0"/>
    </xf>
    <xf numFmtId="0" fontId="30" fillId="0" borderId="0" xfId="14" applyFont="1" applyFill="1" applyBorder="1" applyAlignment="1">
      <alignment horizontal="left" vertical="center" wrapText="1"/>
    </xf>
    <xf numFmtId="0" fontId="30" fillId="0" borderId="11" xfId="14" applyFont="1" applyFill="1" applyBorder="1" applyAlignment="1">
      <alignment horizontal="left" vertical="center" wrapText="1"/>
    </xf>
    <xf numFmtId="0" fontId="30" fillId="0" borderId="17" xfId="14" applyFont="1" applyFill="1" applyBorder="1" applyAlignment="1">
      <alignment horizontal="left" vertical="center" wrapText="1"/>
    </xf>
    <xf numFmtId="0" fontId="30" fillId="0" borderId="3" xfId="14" applyFont="1" applyFill="1" applyBorder="1" applyAlignment="1">
      <alignment horizontal="left" vertical="center" wrapText="1"/>
    </xf>
    <xf numFmtId="0" fontId="30" fillId="0" borderId="18" xfId="14" applyFont="1" applyFill="1" applyBorder="1" applyAlignment="1">
      <alignment horizontal="left" vertical="center" wrapText="1"/>
    </xf>
    <xf numFmtId="0" fontId="15" fillId="0" borderId="0" xfId="14" applyFont="1" applyFill="1" applyAlignment="1" applyProtection="1">
      <alignment horizontal="left" wrapText="1"/>
    </xf>
    <xf numFmtId="0" fontId="26" fillId="0" borderId="19" xfId="14" applyFont="1" applyFill="1" applyBorder="1" applyAlignment="1" applyProtection="1">
      <alignment horizontal="center"/>
    </xf>
    <xf numFmtId="0" fontId="26" fillId="0" borderId="20" xfId="14" applyFont="1" applyFill="1" applyBorder="1" applyAlignment="1" applyProtection="1">
      <alignment horizontal="center"/>
    </xf>
    <xf numFmtId="0" fontId="26" fillId="0" borderId="21" xfId="14" applyFont="1" applyFill="1" applyBorder="1" applyAlignment="1" applyProtection="1">
      <alignment horizontal="center"/>
    </xf>
    <xf numFmtId="0" fontId="26" fillId="0" borderId="1" xfId="14" applyFont="1" applyFill="1" applyBorder="1" applyAlignment="1" applyProtection="1">
      <alignment horizontal="center" wrapText="1"/>
    </xf>
    <xf numFmtId="0" fontId="26" fillId="0" borderId="0" xfId="14" applyFont="1" applyFill="1" applyBorder="1" applyAlignment="1" applyProtection="1">
      <alignment horizontal="center" wrapText="1"/>
    </xf>
    <xf numFmtId="0" fontId="26" fillId="0" borderId="11" xfId="14" applyFont="1" applyFill="1" applyBorder="1" applyAlignment="1" applyProtection="1">
      <alignment horizontal="center" wrapText="1"/>
    </xf>
    <xf numFmtId="0" fontId="29" fillId="0" borderId="1" xfId="14" applyFont="1" applyFill="1" applyBorder="1" applyAlignment="1" applyProtection="1">
      <alignment horizontal="center"/>
    </xf>
    <xf numFmtId="0" fontId="29" fillId="0" borderId="0" xfId="14" applyFont="1" applyFill="1" applyBorder="1" applyAlignment="1" applyProtection="1">
      <alignment horizontal="center"/>
    </xf>
    <xf numFmtId="0" fontId="29" fillId="0" borderId="11" xfId="14" applyFont="1" applyFill="1" applyBorder="1" applyAlignment="1" applyProtection="1">
      <alignment horizontal="center"/>
    </xf>
    <xf numFmtId="0" fontId="9" fillId="0" borderId="118" xfId="14" applyFont="1" applyFill="1" applyBorder="1" applyAlignment="1" applyProtection="1">
      <alignment horizontal="center"/>
    </xf>
    <xf numFmtId="0" fontId="0" fillId="0" borderId="120" xfId="0" applyBorder="1" applyAlignment="1"/>
    <xf numFmtId="0" fontId="9" fillId="0" borderId="57" xfId="14" applyFont="1" applyFill="1" applyBorder="1" applyAlignment="1" applyProtection="1">
      <alignment horizontal="center" wrapText="1"/>
    </xf>
    <xf numFmtId="0" fontId="0" fillId="0" borderId="64" xfId="0" applyBorder="1" applyAlignment="1">
      <alignment horizontal="center" wrapText="1"/>
    </xf>
    <xf numFmtId="0" fontId="9" fillId="0" borderId="57" xfId="14" applyFont="1" applyFill="1" applyBorder="1" applyAlignment="1" applyProtection="1">
      <alignment horizontal="center"/>
    </xf>
    <xf numFmtId="0" fontId="0" fillId="0" borderId="64" xfId="0" applyBorder="1" applyAlignment="1"/>
    <xf numFmtId="0" fontId="9" fillId="0" borderId="119" xfId="14" applyFont="1" applyFill="1" applyBorder="1" applyAlignment="1">
      <alignment horizontal="center" wrapText="1"/>
    </xf>
    <xf numFmtId="0" fontId="0" fillId="0" borderId="121" xfId="0" applyBorder="1" applyAlignment="1">
      <alignment horizontal="center" wrapText="1"/>
    </xf>
    <xf numFmtId="0" fontId="26" fillId="0" borderId="53" xfId="14" applyFont="1" applyFill="1" applyBorder="1" applyAlignment="1" applyProtection="1">
      <alignment horizontal="center"/>
    </xf>
    <xf numFmtId="0" fontId="26" fillId="0" borderId="54" xfId="14" applyFont="1" applyFill="1" applyBorder="1" applyAlignment="1" applyProtection="1">
      <alignment horizontal="center"/>
    </xf>
    <xf numFmtId="0" fontId="26" fillId="0" borderId="55" xfId="14" applyFont="1" applyFill="1" applyBorder="1" applyAlignment="1" applyProtection="1">
      <alignment horizontal="center"/>
    </xf>
    <xf numFmtId="0" fontId="26" fillId="0" borderId="1" xfId="14" applyFont="1" applyFill="1" applyBorder="1" applyAlignment="1" applyProtection="1">
      <alignment horizontal="center"/>
    </xf>
    <xf numFmtId="0" fontId="26" fillId="0" borderId="0" xfId="14" applyFont="1" applyFill="1" applyBorder="1" applyAlignment="1" applyProtection="1">
      <alignment horizontal="center"/>
    </xf>
    <xf numFmtId="0" fontId="26" fillId="0" borderId="11" xfId="14" applyFont="1" applyFill="1" applyBorder="1" applyAlignment="1" applyProtection="1">
      <alignment horizontal="center"/>
    </xf>
    <xf numFmtId="0" fontId="43" fillId="0" borderId="17" xfId="14" quotePrefix="1" applyFont="1" applyFill="1" applyBorder="1" applyAlignment="1" applyProtection="1">
      <alignment horizontal="left"/>
    </xf>
    <xf numFmtId="0" fontId="43" fillId="0" borderId="3" xfId="14" quotePrefix="1" applyFont="1" applyFill="1" applyBorder="1" applyAlignment="1" applyProtection="1">
      <alignment horizontal="left"/>
    </xf>
    <xf numFmtId="0" fontId="43" fillId="0" borderId="46" xfId="14" quotePrefix="1" applyFont="1" applyFill="1" applyBorder="1" applyAlignment="1" applyProtection="1">
      <alignment horizontal="left"/>
    </xf>
    <xf numFmtId="0" fontId="43" fillId="0" borderId="47" xfId="14" quotePrefix="1" applyFont="1" applyFill="1" applyBorder="1" applyAlignment="1" applyProtection="1">
      <alignment horizontal="left"/>
    </xf>
    <xf numFmtId="0" fontId="26" fillId="0" borderId="40" xfId="14" applyFont="1" applyFill="1" applyBorder="1" applyAlignment="1" applyProtection="1">
      <alignment horizontal="center"/>
    </xf>
    <xf numFmtId="0" fontId="26" fillId="0" borderId="45" xfId="14" applyFont="1" applyFill="1" applyBorder="1" applyAlignment="1" applyProtection="1">
      <alignment horizontal="center"/>
    </xf>
    <xf numFmtId="0" fontId="29" fillId="0" borderId="40" xfId="14" applyFont="1" applyFill="1" applyBorder="1" applyAlignment="1" applyProtection="1">
      <alignment horizontal="center"/>
    </xf>
    <xf numFmtId="0" fontId="29" fillId="0" borderId="45" xfId="14" applyFont="1" applyFill="1" applyBorder="1" applyAlignment="1" applyProtection="1">
      <alignment horizontal="center"/>
    </xf>
    <xf numFmtId="0" fontId="43" fillId="0" borderId="43" xfId="14" quotePrefix="1" applyFont="1" applyFill="1" applyBorder="1" applyAlignment="1" applyProtection="1">
      <alignment horizontal="left" vertical="center" wrapText="1"/>
    </xf>
    <xf numFmtId="0" fontId="43" fillId="0" borderId="20" xfId="14" quotePrefix="1" applyFont="1" applyFill="1" applyBorder="1" applyAlignment="1" applyProtection="1">
      <alignment horizontal="left" vertical="center" wrapText="1"/>
    </xf>
    <xf numFmtId="0" fontId="43" fillId="0" borderId="44" xfId="14" quotePrefix="1" applyFont="1" applyFill="1" applyBorder="1" applyAlignment="1" applyProtection="1">
      <alignment horizontal="left" vertical="center" wrapText="1"/>
    </xf>
    <xf numFmtId="0" fontId="43" fillId="0" borderId="40" xfId="14" quotePrefix="1" applyFont="1" applyFill="1" applyBorder="1" applyAlignment="1" applyProtection="1">
      <alignment horizontal="left"/>
    </xf>
    <xf numFmtId="0" fontId="43" fillId="0" borderId="0" xfId="14" quotePrefix="1" applyFont="1" applyFill="1" applyBorder="1" applyAlignment="1" applyProtection="1">
      <alignment horizontal="left"/>
    </xf>
    <xf numFmtId="0" fontId="43" fillId="0" borderId="1" xfId="23" applyFont="1" applyFill="1" applyBorder="1" applyAlignment="1" applyProtection="1">
      <alignment horizontal="left" wrapText="1"/>
      <protection locked="0"/>
    </xf>
    <xf numFmtId="0" fontId="43" fillId="0" borderId="0" xfId="23" applyFont="1" applyFill="1" applyBorder="1" applyAlignment="1" applyProtection="1">
      <alignment horizontal="left" wrapText="1"/>
      <protection locked="0"/>
    </xf>
    <xf numFmtId="0" fontId="43" fillId="0" borderId="11" xfId="23" applyFont="1" applyFill="1" applyBorder="1" applyAlignment="1" applyProtection="1">
      <alignment horizontal="left" wrapText="1"/>
      <protection locked="0"/>
    </xf>
    <xf numFmtId="0" fontId="43" fillId="0" borderId="124" xfId="23" applyFont="1" applyFill="1" applyBorder="1" applyAlignment="1" applyProtection="1">
      <alignment horizontal="left" wrapText="1"/>
      <protection locked="0"/>
    </xf>
    <xf numFmtId="0" fontId="43" fillId="0" borderId="81" xfId="23" applyFont="1" applyFill="1" applyBorder="1" applyAlignment="1" applyProtection="1">
      <alignment horizontal="left" wrapText="1"/>
      <protection locked="0"/>
    </xf>
    <xf numFmtId="0" fontId="43" fillId="0" borderId="125" xfId="23" applyFont="1" applyFill="1" applyBorder="1" applyAlignment="1" applyProtection="1">
      <alignment horizontal="left" wrapText="1"/>
      <protection locked="0"/>
    </xf>
    <xf numFmtId="0" fontId="26" fillId="0" borderId="19" xfId="23" applyFont="1" applyFill="1" applyBorder="1" applyAlignment="1" applyProtection="1">
      <alignment horizontal="center"/>
      <protection locked="0"/>
    </xf>
    <xf numFmtId="0" fontId="26" fillId="0" borderId="20" xfId="23" applyFont="1" applyFill="1" applyBorder="1" applyAlignment="1" applyProtection="1">
      <alignment horizontal="center"/>
      <protection locked="0"/>
    </xf>
    <xf numFmtId="0" fontId="26" fillId="0" borderId="21" xfId="23" applyFont="1" applyFill="1" applyBorder="1" applyAlignment="1" applyProtection="1">
      <alignment horizontal="center"/>
      <protection locked="0"/>
    </xf>
    <xf numFmtId="0" fontId="26" fillId="0" borderId="1" xfId="23" applyFont="1" applyFill="1" applyBorder="1" applyAlignment="1" applyProtection="1">
      <alignment horizontal="center" wrapText="1"/>
      <protection locked="0"/>
    </xf>
    <xf numFmtId="0" fontId="26" fillId="0" borderId="0" xfId="23" applyFont="1" applyFill="1" applyBorder="1" applyAlignment="1" applyProtection="1">
      <alignment horizontal="center" wrapText="1"/>
      <protection locked="0"/>
    </xf>
    <xf numFmtId="0" fontId="26" fillId="0" borderId="11" xfId="23" applyFont="1" applyFill="1" applyBorder="1" applyAlignment="1" applyProtection="1">
      <alignment horizontal="center" wrapText="1"/>
      <protection locked="0"/>
    </xf>
    <xf numFmtId="0" fontId="29" fillId="0" borderId="31" xfId="23" applyFont="1" applyFill="1" applyBorder="1" applyAlignment="1">
      <alignment horizontal="center"/>
    </xf>
    <xf numFmtId="0" fontId="29" fillId="0" borderId="29" xfId="23" applyFont="1" applyFill="1" applyBorder="1" applyAlignment="1">
      <alignment horizontal="center"/>
    </xf>
    <xf numFmtId="0" fontId="29" fillId="0" borderId="32" xfId="23" applyFont="1" applyFill="1" applyBorder="1" applyAlignment="1">
      <alignment horizontal="center"/>
    </xf>
    <xf numFmtId="0" fontId="0" fillId="0" borderId="20" xfId="0" applyBorder="1" applyAlignment="1">
      <alignment horizontal="center"/>
    </xf>
    <xf numFmtId="0" fontId="26" fillId="0" borderId="1" xfId="14" applyFont="1" applyFill="1" applyBorder="1" applyAlignment="1" applyProtection="1">
      <alignment horizontal="center" vertical="center" wrapText="1"/>
    </xf>
    <xf numFmtId="0" fontId="26" fillId="0" borderId="0" xfId="14" applyFont="1" applyFill="1" applyBorder="1" applyAlignment="1" applyProtection="1">
      <alignment horizontal="center" vertical="center" wrapText="1"/>
    </xf>
    <xf numFmtId="0" fontId="26" fillId="0" borderId="11" xfId="14" applyFont="1" applyFill="1" applyBorder="1" applyAlignment="1" applyProtection="1">
      <alignment horizontal="center" vertical="center" wrapText="1"/>
    </xf>
    <xf numFmtId="0" fontId="29" fillId="0" borderId="31" xfId="14" applyFont="1" applyFill="1" applyBorder="1" applyAlignment="1" applyProtection="1">
      <alignment horizontal="center"/>
    </xf>
    <xf numFmtId="0" fontId="29" fillId="0" borderId="29" xfId="14" applyFont="1" applyFill="1" applyBorder="1" applyAlignment="1" applyProtection="1">
      <alignment horizontal="center"/>
    </xf>
    <xf numFmtId="0" fontId="29" fillId="0" borderId="32" xfId="14" applyFont="1" applyFill="1" applyBorder="1" applyAlignment="1" applyProtection="1">
      <alignment horizontal="center"/>
    </xf>
    <xf numFmtId="0" fontId="43" fillId="0" borderId="1" xfId="14" applyFont="1" applyFill="1" applyBorder="1" applyAlignment="1" applyProtection="1">
      <alignment horizontal="left" wrapText="1"/>
    </xf>
    <xf numFmtId="0" fontId="43" fillId="0" borderId="0" xfId="14" applyFont="1" applyFill="1" applyBorder="1" applyAlignment="1" applyProtection="1">
      <alignment horizontal="left" wrapText="1"/>
    </xf>
    <xf numFmtId="0" fontId="43" fillId="0" borderId="11" xfId="14" applyFont="1" applyFill="1" applyBorder="1" applyAlignment="1" applyProtection="1">
      <alignment horizontal="left" wrapText="1"/>
    </xf>
    <xf numFmtId="0" fontId="43" fillId="0" borderId="124" xfId="14" applyFont="1" applyFill="1" applyBorder="1" applyAlignment="1" applyProtection="1">
      <alignment horizontal="left" wrapText="1"/>
    </xf>
    <xf numFmtId="0" fontId="43" fillId="0" borderId="81" xfId="14" applyFont="1" applyFill="1" applyBorder="1" applyAlignment="1" applyProtection="1">
      <alignment horizontal="left" wrapText="1"/>
    </xf>
    <xf numFmtId="0" fontId="43" fillId="0" borderId="125" xfId="14" applyFont="1" applyFill="1" applyBorder="1" applyAlignment="1" applyProtection="1">
      <alignment horizontal="left" wrapText="1"/>
    </xf>
    <xf numFmtId="0" fontId="26" fillId="0" borderId="19" xfId="26" applyFont="1" applyFill="1" applyBorder="1" applyAlignment="1">
      <alignment horizontal="center" vertical="center" wrapText="1"/>
    </xf>
    <xf numFmtId="0" fontId="26" fillId="0" borderId="20" xfId="26" applyFont="1" applyFill="1" applyBorder="1" applyAlignment="1">
      <alignment horizontal="center" vertical="center" wrapText="1"/>
    </xf>
    <xf numFmtId="0" fontId="26" fillId="0" borderId="21" xfId="26" applyFont="1" applyFill="1" applyBorder="1" applyAlignment="1">
      <alignment horizontal="center" vertical="center" wrapText="1"/>
    </xf>
    <xf numFmtId="0" fontId="26" fillId="0" borderId="1" xfId="26" applyFont="1" applyFill="1" applyBorder="1" applyAlignment="1">
      <alignment horizontal="center" vertical="center" wrapText="1"/>
    </xf>
    <xf numFmtId="0" fontId="26" fillId="0" borderId="0" xfId="26" applyFont="1" applyFill="1" applyBorder="1" applyAlignment="1">
      <alignment horizontal="center" vertical="center" wrapText="1"/>
    </xf>
    <xf numFmtId="0" fontId="26" fillId="0" borderId="11" xfId="26" applyFont="1" applyFill="1" applyBorder="1" applyAlignment="1">
      <alignment horizontal="center" vertical="center" wrapText="1"/>
    </xf>
    <xf numFmtId="0" fontId="29" fillId="0" borderId="1" xfId="26" applyFont="1" applyFill="1" applyBorder="1" applyAlignment="1">
      <alignment horizontal="center" vertical="center" wrapText="1"/>
    </xf>
    <xf numFmtId="0" fontId="29" fillId="0" borderId="0" xfId="26" applyFont="1" applyFill="1" applyBorder="1" applyAlignment="1">
      <alignment horizontal="center" vertical="center" wrapText="1"/>
    </xf>
    <xf numFmtId="0" fontId="29" fillId="0" borderId="11" xfId="26" applyFont="1" applyFill="1" applyBorder="1" applyAlignment="1">
      <alignment horizontal="center" vertical="center" wrapText="1"/>
    </xf>
    <xf numFmtId="0" fontId="4" fillId="0" borderId="19" xfId="27" applyFont="1" applyFill="1" applyBorder="1" applyAlignment="1" applyProtection="1">
      <alignment horizontal="center"/>
      <protection locked="0"/>
    </xf>
    <xf numFmtId="0" fontId="4" fillId="0" borderId="20" xfId="27" applyFont="1" applyFill="1" applyBorder="1" applyAlignment="1" applyProtection="1">
      <alignment horizontal="center"/>
      <protection locked="0"/>
    </xf>
    <xf numFmtId="0" fontId="4" fillId="0" borderId="21" xfId="27" applyFont="1" applyFill="1" applyBorder="1" applyAlignment="1" applyProtection="1">
      <alignment horizontal="center"/>
      <protection locked="0"/>
    </xf>
    <xf numFmtId="0" fontId="4" fillId="0" borderId="1" xfId="27" applyFont="1" applyFill="1" applyBorder="1" applyAlignment="1" applyProtection="1">
      <alignment horizontal="center"/>
      <protection locked="0"/>
    </xf>
    <xf numFmtId="0" fontId="4" fillId="0" borderId="0" xfId="27" applyFont="1" applyFill="1" applyBorder="1" applyAlignment="1" applyProtection="1">
      <alignment horizontal="center"/>
      <protection locked="0"/>
    </xf>
    <xf numFmtId="0" fontId="4" fillId="0" borderId="11" xfId="27" applyFont="1" applyFill="1" applyBorder="1" applyAlignment="1" applyProtection="1">
      <alignment horizontal="center"/>
      <protection locked="0"/>
    </xf>
    <xf numFmtId="0" fontId="6" fillId="0" borderId="31" xfId="27" applyFont="1" applyFill="1" applyBorder="1" applyAlignment="1">
      <alignment horizontal="center"/>
    </xf>
    <xf numFmtId="0" fontId="6" fillId="0" borderId="29" xfId="27" applyFont="1" applyFill="1" applyBorder="1" applyAlignment="1">
      <alignment horizontal="center"/>
    </xf>
    <xf numFmtId="0" fontId="6" fillId="0" borderId="32" xfId="27" applyFont="1" applyFill="1" applyBorder="1" applyAlignment="1">
      <alignment horizontal="center"/>
    </xf>
    <xf numFmtId="0" fontId="43" fillId="0" borderId="1" xfId="27" quotePrefix="1" applyFont="1" applyFill="1" applyBorder="1" applyAlignment="1">
      <alignment horizontal="left" wrapText="1"/>
    </xf>
    <xf numFmtId="0" fontId="43" fillId="0" borderId="0" xfId="27" quotePrefix="1" applyFont="1" applyFill="1" applyBorder="1" applyAlignment="1">
      <alignment horizontal="left" wrapText="1"/>
    </xf>
    <xf numFmtId="0" fontId="43" fillId="0" borderId="11" xfId="27" quotePrefix="1" applyFont="1" applyFill="1" applyBorder="1" applyAlignment="1">
      <alignment horizontal="left" wrapText="1"/>
    </xf>
    <xf numFmtId="0" fontId="43" fillId="0" borderId="17" xfId="27" quotePrefix="1" applyFont="1" applyFill="1" applyBorder="1" applyAlignment="1">
      <alignment horizontal="left" wrapText="1"/>
    </xf>
    <xf numFmtId="0" fontId="43" fillId="0" borderId="3" xfId="27" quotePrefix="1" applyFont="1" applyFill="1" applyBorder="1" applyAlignment="1">
      <alignment horizontal="left" wrapText="1"/>
    </xf>
    <xf numFmtId="0" fontId="43" fillId="0" borderId="18" xfId="27" quotePrefix="1" applyFont="1" applyFill="1" applyBorder="1" applyAlignment="1">
      <alignment horizontal="left" wrapText="1"/>
    </xf>
    <xf numFmtId="0" fontId="14" fillId="0" borderId="1" xfId="27" quotePrefix="1" applyFont="1" applyFill="1" applyBorder="1" applyAlignment="1" applyProtection="1">
      <alignment horizontal="left" wrapText="1"/>
      <protection locked="0"/>
    </xf>
    <xf numFmtId="0" fontId="14" fillId="0" borderId="0" xfId="27" quotePrefix="1" applyFont="1" applyFill="1" applyBorder="1" applyAlignment="1" applyProtection="1">
      <alignment horizontal="left" wrapText="1"/>
      <protection locked="0"/>
    </xf>
    <xf numFmtId="0" fontId="14" fillId="0" borderId="11" xfId="27" quotePrefix="1" applyFont="1" applyFill="1" applyBorder="1" applyAlignment="1" applyProtection="1">
      <alignment horizontal="left" wrapText="1"/>
      <protection locked="0"/>
    </xf>
    <xf numFmtId="0" fontId="0" fillId="0" borderId="0" xfId="0" applyFont="1" applyFill="1" applyAlignment="1">
      <alignment wrapText="1"/>
    </xf>
    <xf numFmtId="0" fontId="30" fillId="0" borderId="0" xfId="0" applyFont="1" applyFill="1" applyAlignment="1">
      <alignment wrapText="1"/>
    </xf>
    <xf numFmtId="38" fontId="4" fillId="0" borderId="67" xfId="28" applyNumberFormat="1" applyFont="1" applyBorder="1" applyAlignment="1" applyProtection="1">
      <alignment horizontal="center"/>
    </xf>
    <xf numFmtId="38" fontId="4" fillId="0" borderId="68" xfId="28" applyNumberFormat="1" applyFont="1" applyBorder="1" applyAlignment="1" applyProtection="1">
      <alignment horizontal="center"/>
    </xf>
    <xf numFmtId="38" fontId="4" fillId="0" borderId="69" xfId="28" applyNumberFormat="1" applyFont="1" applyBorder="1" applyAlignment="1" applyProtection="1">
      <alignment horizontal="center"/>
    </xf>
    <xf numFmtId="38" fontId="4" fillId="0" borderId="70" xfId="28" applyNumberFormat="1" applyFont="1" applyBorder="1" applyAlignment="1" applyProtection="1">
      <alignment horizontal="center"/>
    </xf>
    <xf numFmtId="38" fontId="4" fillId="0" borderId="0" xfId="28" applyNumberFormat="1" applyFont="1" applyBorder="1" applyAlignment="1" applyProtection="1">
      <alignment horizontal="center"/>
    </xf>
    <xf numFmtId="38" fontId="4" fillId="0" borderId="71" xfId="28" applyNumberFormat="1" applyFont="1" applyBorder="1" applyAlignment="1" applyProtection="1">
      <alignment horizontal="center"/>
    </xf>
    <xf numFmtId="38" fontId="38" fillId="0" borderId="70" xfId="28" applyNumberFormat="1" applyFont="1" applyBorder="1" applyAlignment="1" applyProtection="1">
      <alignment horizontal="center"/>
    </xf>
    <xf numFmtId="38" fontId="38" fillId="0" borderId="0" xfId="28" applyNumberFormat="1" applyFont="1" applyBorder="1" applyAlignment="1" applyProtection="1">
      <alignment horizontal="center"/>
    </xf>
    <xf numFmtId="38" fontId="38" fillId="0" borderId="71" xfId="28" applyNumberFormat="1" applyFont="1" applyBorder="1" applyAlignment="1" applyProtection="1">
      <alignment horizontal="center"/>
    </xf>
    <xf numFmtId="38" fontId="10" fillId="0" borderId="127" xfId="28" applyNumberFormat="1" applyFont="1" applyFill="1" applyBorder="1" applyAlignment="1" applyProtection="1">
      <alignment horizontal="left"/>
    </xf>
    <xf numFmtId="38" fontId="10" fillId="0" borderId="54" xfId="28" applyNumberFormat="1" applyFont="1" applyFill="1" applyBorder="1" applyAlignment="1" applyProtection="1">
      <alignment horizontal="left"/>
    </xf>
    <xf numFmtId="38" fontId="10" fillId="0" borderId="128" xfId="28" applyNumberFormat="1" applyFont="1" applyFill="1" applyBorder="1" applyAlignment="1" applyProtection="1">
      <alignment horizontal="left"/>
    </xf>
    <xf numFmtId="0" fontId="26" fillId="0" borderId="67" xfId="29" applyFont="1" applyFill="1" applyBorder="1" applyAlignment="1" applyProtection="1">
      <alignment horizontal="center"/>
    </xf>
    <xf numFmtId="0" fontId="26" fillId="0" borderId="68" xfId="29" applyFont="1" applyFill="1" applyBorder="1" applyAlignment="1" applyProtection="1">
      <alignment horizontal="center"/>
    </xf>
    <xf numFmtId="0" fontId="26" fillId="0" borderId="69" xfId="29" applyFont="1" applyFill="1" applyBorder="1" applyAlignment="1" applyProtection="1">
      <alignment horizontal="center"/>
    </xf>
    <xf numFmtId="0" fontId="26" fillId="0" borderId="70" xfId="29" applyFont="1" applyFill="1" applyBorder="1" applyAlignment="1" applyProtection="1">
      <alignment horizontal="center"/>
    </xf>
    <xf numFmtId="0" fontId="26" fillId="0" borderId="0" xfId="29" applyFont="1" applyFill="1" applyBorder="1" applyAlignment="1" applyProtection="1">
      <alignment horizontal="center"/>
    </xf>
    <xf numFmtId="0" fontId="26" fillId="0" borderId="71" xfId="29" applyFont="1" applyFill="1" applyBorder="1" applyAlignment="1" applyProtection="1">
      <alignment horizontal="center"/>
    </xf>
    <xf numFmtId="0" fontId="29" fillId="0" borderId="98" xfId="29" applyFont="1" applyFill="1" applyBorder="1" applyAlignment="1" applyProtection="1">
      <alignment horizontal="center"/>
    </xf>
    <xf numFmtId="0" fontId="29" fillId="0" borderId="29" xfId="29" applyFont="1" applyFill="1" applyBorder="1" applyAlignment="1" applyProtection="1">
      <alignment horizontal="center"/>
    </xf>
    <xf numFmtId="0" fontId="29" fillId="0" borderId="99" xfId="29" applyFont="1" applyFill="1" applyBorder="1" applyAlignment="1" applyProtection="1">
      <alignment horizontal="center"/>
    </xf>
    <xf numFmtId="38" fontId="26" fillId="0" borderId="67" xfId="30" applyNumberFormat="1" applyFont="1" applyFill="1" applyBorder="1" applyAlignment="1" applyProtection="1">
      <alignment horizontal="center"/>
    </xf>
    <xf numFmtId="38" fontId="26" fillId="0" borderId="69" xfId="30" applyNumberFormat="1" applyFont="1" applyFill="1" applyBorder="1" applyAlignment="1" applyProtection="1">
      <alignment horizontal="center"/>
    </xf>
    <xf numFmtId="38" fontId="26" fillId="0" borderId="70" xfId="30" applyNumberFormat="1" applyFont="1" applyFill="1" applyBorder="1" applyAlignment="1" applyProtection="1">
      <alignment horizontal="center"/>
    </xf>
    <xf numFmtId="38" fontId="26" fillId="0" borderId="71" xfId="30" applyNumberFormat="1" applyFont="1" applyFill="1" applyBorder="1" applyAlignment="1" applyProtection="1">
      <alignment horizontal="center"/>
    </xf>
    <xf numFmtId="38" fontId="29" fillId="0" borderId="70" xfId="30" applyNumberFormat="1" applyFont="1" applyFill="1" applyBorder="1" applyAlignment="1" applyProtection="1">
      <alignment horizontal="center"/>
    </xf>
    <xf numFmtId="38" fontId="29" fillId="0" borderId="71" xfId="30" applyNumberFormat="1" applyFont="1" applyFill="1" applyBorder="1" applyAlignment="1" applyProtection="1">
      <alignment horizontal="center"/>
    </xf>
    <xf numFmtId="0" fontId="10" fillId="0" borderId="70" xfId="19" applyFont="1" applyFill="1" applyBorder="1" applyAlignment="1" applyProtection="1">
      <alignment horizontal="left"/>
      <protection locked="0"/>
    </xf>
    <xf numFmtId="0" fontId="10" fillId="0" borderId="0" xfId="19" applyFont="1" applyFill="1" applyBorder="1" applyAlignment="1" applyProtection="1">
      <alignment horizontal="left"/>
      <protection locked="0"/>
    </xf>
    <xf numFmtId="0" fontId="26" fillId="0" borderId="86" xfId="21" applyFont="1" applyFill="1" applyBorder="1" applyAlignment="1" applyProtection="1">
      <alignment horizontal="center"/>
      <protection locked="0"/>
    </xf>
    <xf numFmtId="0" fontId="26" fillId="0" borderId="87" xfId="21" applyFont="1" applyFill="1" applyBorder="1" applyAlignment="1" applyProtection="1">
      <alignment horizontal="center"/>
      <protection locked="0"/>
    </xf>
    <xf numFmtId="0" fontId="26" fillId="0" borderId="88" xfId="21" applyFont="1" applyFill="1" applyBorder="1" applyAlignment="1" applyProtection="1">
      <alignment horizontal="center"/>
      <protection locked="0"/>
    </xf>
    <xf numFmtId="0" fontId="26" fillId="0" borderId="89" xfId="21" applyFont="1" applyFill="1" applyBorder="1" applyAlignment="1" applyProtection="1">
      <alignment horizontal="center"/>
      <protection locked="0"/>
    </xf>
    <xf numFmtId="0" fontId="29" fillId="0" borderId="90" xfId="21" applyFont="1" applyFill="1" applyBorder="1" applyAlignment="1" applyProtection="1">
      <alignment horizontal="center"/>
      <protection locked="0"/>
    </xf>
    <xf numFmtId="0" fontId="29" fillId="0" borderId="91" xfId="21" applyFont="1" applyFill="1" applyBorder="1" applyAlignment="1" applyProtection="1">
      <alignment horizontal="center"/>
      <protection locked="0"/>
    </xf>
    <xf numFmtId="0" fontId="60" fillId="0" borderId="0" xfId="21" applyFont="1" applyFill="1" applyAlignment="1"/>
    <xf numFmtId="0" fontId="31" fillId="0" borderId="0" xfId="14" applyFont="1" applyFill="1" applyAlignment="1"/>
    <xf numFmtId="0" fontId="26" fillId="0" borderId="67" xfId="21" applyFont="1" applyFill="1" applyBorder="1" applyAlignment="1" applyProtection="1">
      <alignment horizontal="center"/>
      <protection locked="0"/>
    </xf>
    <xf numFmtId="0" fontId="26" fillId="0" borderId="69" xfId="21" applyFont="1" applyFill="1" applyBorder="1" applyAlignment="1" applyProtection="1">
      <alignment horizontal="center"/>
      <protection locked="0"/>
    </xf>
    <xf numFmtId="0" fontId="26" fillId="0" borderId="70" xfId="21" applyFont="1" applyFill="1" applyBorder="1" applyAlignment="1" applyProtection="1">
      <alignment horizontal="center"/>
      <protection locked="0"/>
    </xf>
    <xf numFmtId="0" fontId="26" fillId="0" borderId="71" xfId="21" applyFont="1" applyFill="1" applyBorder="1" applyAlignment="1" applyProtection="1">
      <alignment horizontal="center"/>
      <protection locked="0"/>
    </xf>
    <xf numFmtId="0" fontId="29" fillId="0" borderId="70" xfId="21" applyFont="1" applyFill="1" applyBorder="1" applyAlignment="1" applyProtection="1">
      <alignment horizontal="center"/>
      <protection locked="0"/>
    </xf>
    <xf numFmtId="0" fontId="29" fillId="0" borderId="71" xfId="21" applyFont="1" applyFill="1" applyBorder="1" applyAlignment="1" applyProtection="1">
      <alignment horizontal="center"/>
      <protection locked="0"/>
    </xf>
    <xf numFmtId="0" fontId="24" fillId="0" borderId="70" xfId="3" applyFont="1" applyFill="1" applyBorder="1" applyAlignment="1" applyProtection="1">
      <alignment horizontal="left" vertical="center"/>
    </xf>
    <xf numFmtId="0" fontId="24" fillId="0" borderId="0" xfId="3" applyFont="1" applyFill="1" applyBorder="1" applyAlignment="1" applyProtection="1">
      <alignment horizontal="left" vertical="center"/>
    </xf>
    <xf numFmtId="0" fontId="24" fillId="0" borderId="71" xfId="3" applyFont="1" applyFill="1" applyBorder="1" applyAlignment="1" applyProtection="1">
      <alignment horizontal="left" vertical="center"/>
    </xf>
    <xf numFmtId="3" fontId="27" fillId="0" borderId="70" xfId="5" quotePrefix="1" applyNumberFormat="1" applyFont="1" applyFill="1" applyBorder="1" applyAlignment="1">
      <alignment horizontal="left" vertical="center"/>
    </xf>
    <xf numFmtId="3" fontId="27" fillId="0" borderId="0" xfId="5" quotePrefix="1" applyNumberFormat="1" applyFont="1" applyFill="1" applyBorder="1" applyAlignment="1">
      <alignment horizontal="left" vertical="center"/>
    </xf>
    <xf numFmtId="3" fontId="27" fillId="0" borderId="71" xfId="5" quotePrefix="1" applyNumberFormat="1" applyFont="1" applyFill="1" applyBorder="1" applyAlignment="1">
      <alignment horizontal="left" vertical="center"/>
    </xf>
  </cellXfs>
  <cellStyles count="32">
    <cellStyle name="Comma" xfId="1" builtinId="3"/>
    <cellStyle name="Comma_Table01 summary of patent activities" xfId="4" xr:uid="{D4B25370-9481-4804-8CB8-7EAD431D9C2D}"/>
    <cellStyle name="Comma_Table10 patents issued by country 2" xfId="16" xr:uid="{78EED91B-9831-4439-8C3D-008BBA4BD7B9}"/>
    <cellStyle name="Currency" xfId="2" builtinId="4"/>
    <cellStyle name="Normal" xfId="0" builtinId="0"/>
    <cellStyle name="Normal 2" xfId="17" xr:uid="{00000000-0005-0000-0000-000001000000}"/>
    <cellStyle name="Normal_FY 2008 PAR ALL Tables to be updated" xfId="31" xr:uid="{C2B9595D-3CD4-44E1-B609-A423C7947BD4}"/>
    <cellStyle name="Normal_FY 2008 PAR Tables to be updated 2" xfId="14" xr:uid="{3D5D179C-3EA9-4A40-9B86-7001FEFFD8D0}"/>
    <cellStyle name="Normal_Table01 summary of patent activities" xfId="3" xr:uid="{0AD6FBCA-6E85-4517-8619-917B11417DFC}"/>
    <cellStyle name="Normal_Table01 summary of patent activities 2" xfId="11" xr:uid="{54D664BE-6680-4B4B-B76E-E8A8CDD489C9}"/>
    <cellStyle name="Normal_Table02 patent applications filed" xfId="6" xr:uid="{BA4FDFDB-D2E1-4F7F-92FB-BE3742F2F92B}"/>
    <cellStyle name="Normal_Table03 patents pending" xfId="7" xr:uid="{9BC1972D-C851-4A36-AA99-F0841B2B5891}"/>
    <cellStyle name="Normal_Table05 summary of pending patent apps" xfId="8" xr:uid="{5C39447E-80BF-4883-82D0-803D059DE67D}"/>
    <cellStyle name="Normal_Table06 patents issued 2" xfId="10" xr:uid="{B3D39E07-FB8A-4DB6-8BDD-58E84A304DEA}"/>
    <cellStyle name="Normal_table07 patent apps by state" xfId="22" xr:uid="{293218C9-4261-4CAF-B43B-C2B524852BDF}"/>
    <cellStyle name="Normal_table07 patent apps by state 2" xfId="12" xr:uid="{00000000-0005-0000-0000-000003000000}"/>
    <cellStyle name="Normal_Table08 patents issued by state 2" xfId="13" xr:uid="{D2A721EF-3DA9-4D5F-BFFD-DDED2088C952}"/>
    <cellStyle name="Normal_Table09 patent apps by country" xfId="24" xr:uid="{4259F225-8206-44C1-AEA7-49288225DD3F}"/>
    <cellStyle name="Normal_Table09 patent apps by country 2" xfId="5" xr:uid="{E8CA2BD9-9AEF-44AA-8C12-8D4BC112573B}"/>
    <cellStyle name="Normal_Table10 patents issued by country" xfId="25" xr:uid="{94240D57-2B33-42BF-9307-FA5A294C95AF}"/>
    <cellStyle name="Normal_Table10 patents issued by country 2" xfId="15" xr:uid="{34FC415E-AC0A-4203-BE4F-510A0BA638CF}"/>
    <cellStyle name="Normal_Table11 Statutory Invention Registrations (SIR's) 2" xfId="18" xr:uid="{00000000-0005-0000-0000-000002000000}"/>
    <cellStyle name="Normal_Table12 US Government Agency Patents" xfId="9" xr:uid="{EC71D617-B0BA-469C-A393-8DDED66B9FE6}"/>
    <cellStyle name="Normal_Table13 Reexam" xfId="19" xr:uid="{495BE8C1-7364-4E03-A076-8A85D9DA4CE4}"/>
    <cellStyle name="Normal_Table14 summary of contested patents" xfId="20" xr:uid="{5AD894BD-73F7-437C-B477-D9FD85E4AF37}"/>
    <cellStyle name="Normal_Table17" xfId="21" xr:uid="{8340EF39-137D-4808-A226-E94B9B5EE6F9}"/>
    <cellStyle name="Normal_Table21, trademarks filed, by country" xfId="23" xr:uid="{D6957ADE-7E0B-4D30-BA61-CF134CE6F647}"/>
    <cellStyle name="Normal_Table23 summary of contested trademarks" xfId="26" xr:uid="{09076634-D909-457E-9830-D931BCF1CFB6}"/>
    <cellStyle name="Normal_Table24 petitions" xfId="27" xr:uid="{9FEF1C4D-C8E5-4838-9599-0B1B84C7F2B3}"/>
    <cellStyle name="Normal_Table25 litigation" xfId="28" xr:uid="{99C15F4D-36EE-4407-BEFC-9F361AB03480}"/>
    <cellStyle name="Normal_Table26 patent classification activities" xfId="29" xr:uid="{1D618B7F-FCC9-4EA6-AE87-0B60B2EF2CF2}"/>
    <cellStyle name="Normal_Table27, STIC activity" xfId="30" xr:uid="{39AF14F9-1CD0-4AAA-8609-DC7C8CDB0D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32881-4E19-41F2-8511-0D84F1ADE8C5}">
  <sheetPr>
    <pageSetUpPr fitToPage="1"/>
  </sheetPr>
  <dimension ref="A1:D35"/>
  <sheetViews>
    <sheetView tabSelected="1" workbookViewId="0">
      <selection activeCell="B4" sqref="B4"/>
    </sheetView>
  </sheetViews>
  <sheetFormatPr defaultRowHeight="15.75"/>
  <cols>
    <col min="1" max="1" width="6.85546875" style="840" bestFit="1" customWidth="1"/>
    <col min="2" max="2" width="82.5703125" style="841" bestFit="1" customWidth="1"/>
    <col min="3" max="3" width="43.28515625" style="841" bestFit="1" customWidth="1"/>
    <col min="4" max="4" width="15" style="841" bestFit="1" customWidth="1"/>
    <col min="5" max="16384" width="9.140625" style="841"/>
  </cols>
  <sheetData>
    <row r="1" spans="1:4">
      <c r="A1" s="1436" t="s">
        <v>0</v>
      </c>
      <c r="B1" s="1436"/>
      <c r="C1" s="1436"/>
    </row>
    <row r="2" spans="1:4">
      <c r="A2" s="1437" t="s">
        <v>1</v>
      </c>
      <c r="B2" s="1437"/>
      <c r="C2" s="1437"/>
    </row>
    <row r="3" spans="1:4">
      <c r="A3" s="1288"/>
      <c r="B3" s="1289"/>
      <c r="C3" s="1289"/>
    </row>
    <row r="4" spans="1:4">
      <c r="A4" s="1290" t="s">
        <v>2</v>
      </c>
      <c r="B4" s="1290" t="s">
        <v>3</v>
      </c>
      <c r="C4" s="1290" t="s">
        <v>4</v>
      </c>
      <c r="D4" s="842"/>
    </row>
    <row r="5" spans="1:4">
      <c r="A5" s="1288">
        <v>1</v>
      </c>
      <c r="B5" s="1289" t="s">
        <v>5</v>
      </c>
      <c r="C5" s="1291" t="s">
        <v>6</v>
      </c>
    </row>
    <row r="6" spans="1:4">
      <c r="A6" s="1288">
        <v>2</v>
      </c>
      <c r="B6" s="1289" t="s">
        <v>7</v>
      </c>
      <c r="C6" s="1291" t="s">
        <v>8</v>
      </c>
    </row>
    <row r="7" spans="1:4">
      <c r="A7" s="1288">
        <v>3</v>
      </c>
      <c r="B7" s="1289" t="s">
        <v>9</v>
      </c>
      <c r="C7" s="1291" t="s">
        <v>10</v>
      </c>
    </row>
    <row r="8" spans="1:4">
      <c r="A8" s="1288">
        <v>4</v>
      </c>
      <c r="B8" s="1289" t="s">
        <v>11</v>
      </c>
      <c r="C8" s="1291" t="s">
        <v>12</v>
      </c>
    </row>
    <row r="9" spans="1:4">
      <c r="A9" s="1288">
        <v>5</v>
      </c>
      <c r="B9" s="1289" t="s">
        <v>13</v>
      </c>
      <c r="C9" s="1291" t="s">
        <v>12</v>
      </c>
    </row>
    <row r="10" spans="1:4">
      <c r="A10" s="1288">
        <v>6</v>
      </c>
      <c r="B10" s="1289" t="s">
        <v>14</v>
      </c>
      <c r="C10" s="1291" t="s">
        <v>15</v>
      </c>
    </row>
    <row r="11" spans="1:4">
      <c r="A11" s="1288">
        <v>7</v>
      </c>
      <c r="B11" s="1289" t="s">
        <v>16</v>
      </c>
      <c r="C11" s="1291" t="s">
        <v>17</v>
      </c>
    </row>
    <row r="12" spans="1:4">
      <c r="A12" s="1288">
        <v>8</v>
      </c>
      <c r="B12" s="1289" t="s">
        <v>18</v>
      </c>
      <c r="C12" s="1291" t="s">
        <v>19</v>
      </c>
    </row>
    <row r="13" spans="1:4">
      <c r="A13" s="1288">
        <v>9</v>
      </c>
      <c r="B13" s="1289" t="s">
        <v>20</v>
      </c>
      <c r="C13" s="1291" t="s">
        <v>17</v>
      </c>
    </row>
    <row r="14" spans="1:4">
      <c r="A14" s="1288">
        <v>10</v>
      </c>
      <c r="B14" s="1289" t="s">
        <v>21</v>
      </c>
      <c r="C14" s="1291" t="s">
        <v>17</v>
      </c>
    </row>
    <row r="15" spans="1:4">
      <c r="A15" s="1288">
        <v>11</v>
      </c>
      <c r="B15" s="1289" t="s">
        <v>22</v>
      </c>
      <c r="C15" s="1291" t="s">
        <v>17</v>
      </c>
    </row>
    <row r="16" spans="1:4">
      <c r="A16" s="1288">
        <v>12</v>
      </c>
      <c r="B16" s="1289" t="s">
        <v>23</v>
      </c>
      <c r="C16" s="1291" t="s">
        <v>17</v>
      </c>
    </row>
    <row r="17" spans="1:3">
      <c r="A17" s="1288" t="s">
        <v>24</v>
      </c>
      <c r="B17" s="1289" t="s">
        <v>25</v>
      </c>
      <c r="C17" s="1291" t="s">
        <v>17</v>
      </c>
    </row>
    <row r="18" spans="1:3">
      <c r="A18" s="1288" t="s">
        <v>26</v>
      </c>
      <c r="B18" s="1289" t="s">
        <v>27</v>
      </c>
      <c r="C18" s="1291" t="s">
        <v>17</v>
      </c>
    </row>
    <row r="19" spans="1:3">
      <c r="A19" s="1288">
        <v>14</v>
      </c>
      <c r="B19" s="1289" t="s">
        <v>28</v>
      </c>
      <c r="C19" s="1291" t="s">
        <v>29</v>
      </c>
    </row>
    <row r="20" spans="1:3">
      <c r="A20" s="1288">
        <v>15</v>
      </c>
      <c r="B20" s="1289" t="s">
        <v>30</v>
      </c>
      <c r="C20" s="1291" t="s">
        <v>17</v>
      </c>
    </row>
    <row r="21" spans="1:3">
      <c r="A21" s="1288">
        <v>16</v>
      </c>
      <c r="B21" s="1289" t="s">
        <v>31</v>
      </c>
      <c r="C21" s="1291" t="s">
        <v>32</v>
      </c>
    </row>
    <row r="22" spans="1:3">
      <c r="A22" s="1288">
        <v>17</v>
      </c>
      <c r="B22" s="1289" t="s">
        <v>33</v>
      </c>
      <c r="C22" s="1291" t="s">
        <v>12</v>
      </c>
    </row>
    <row r="23" spans="1:3">
      <c r="A23" s="1288">
        <v>18</v>
      </c>
      <c r="B23" s="1289" t="s">
        <v>34</v>
      </c>
      <c r="C23" s="1291" t="s">
        <v>35</v>
      </c>
    </row>
    <row r="24" spans="1:3">
      <c r="A24" s="1288">
        <v>19</v>
      </c>
      <c r="B24" s="1289" t="s">
        <v>36</v>
      </c>
      <c r="C24" s="1291" t="s">
        <v>12</v>
      </c>
    </row>
    <row r="25" spans="1:3">
      <c r="A25" s="1288">
        <v>20</v>
      </c>
      <c r="B25" s="1289" t="s">
        <v>37</v>
      </c>
      <c r="C25" s="1291" t="s">
        <v>12</v>
      </c>
    </row>
    <row r="26" spans="1:3">
      <c r="A26" s="1288">
        <v>21</v>
      </c>
      <c r="B26" s="1289" t="s">
        <v>38</v>
      </c>
      <c r="C26" s="1291" t="s">
        <v>17</v>
      </c>
    </row>
    <row r="27" spans="1:3">
      <c r="A27" s="1288">
        <v>22</v>
      </c>
      <c r="B27" s="1289" t="s">
        <v>39</v>
      </c>
      <c r="C27" s="1291" t="s">
        <v>17</v>
      </c>
    </row>
    <row r="28" spans="1:3">
      <c r="A28" s="1288">
        <v>23</v>
      </c>
      <c r="B28" s="1289" t="s">
        <v>40</v>
      </c>
      <c r="C28" s="1291" t="s">
        <v>29</v>
      </c>
    </row>
    <row r="29" spans="1:3">
      <c r="A29" s="1288">
        <v>24</v>
      </c>
      <c r="B29" s="1289" t="s">
        <v>41</v>
      </c>
      <c r="C29" s="1291" t="s">
        <v>17</v>
      </c>
    </row>
    <row r="30" spans="1:3">
      <c r="A30" s="1288">
        <v>25</v>
      </c>
      <c r="B30" s="1289" t="s">
        <v>42</v>
      </c>
      <c r="C30" s="1291" t="s">
        <v>29</v>
      </c>
    </row>
    <row r="31" spans="1:3">
      <c r="A31" s="1288">
        <v>26</v>
      </c>
      <c r="B31" s="1289" t="s">
        <v>43</v>
      </c>
      <c r="C31" s="1291" t="s">
        <v>17</v>
      </c>
    </row>
    <row r="32" spans="1:3">
      <c r="A32" s="1288">
        <v>27</v>
      </c>
      <c r="B32" s="1289" t="s">
        <v>44</v>
      </c>
      <c r="C32" s="1291" t="s">
        <v>12</v>
      </c>
    </row>
    <row r="33" spans="1:3">
      <c r="A33" s="1288">
        <v>28</v>
      </c>
      <c r="B33" s="1289" t="s">
        <v>45</v>
      </c>
      <c r="C33" s="1291" t="s">
        <v>17</v>
      </c>
    </row>
    <row r="34" spans="1:3">
      <c r="A34" s="1288" t="s">
        <v>46</v>
      </c>
      <c r="B34" s="1289" t="s">
        <v>47</v>
      </c>
      <c r="C34" s="1291" t="s">
        <v>12</v>
      </c>
    </row>
    <row r="35" spans="1:3">
      <c r="A35" s="1288" t="s">
        <v>48</v>
      </c>
      <c r="B35" s="1289" t="s">
        <v>49</v>
      </c>
      <c r="C35" s="1291" t="s">
        <v>12</v>
      </c>
    </row>
  </sheetData>
  <sheetProtection algorithmName="SHA-512" hashValue="bXUMsPMTgWeAlVngPnNGJ2CVSDG4+I9eV3vO7YqIsd9Jxw+ZetBDgFad+hNkvpj9aO0kWf4VjdSqZ+5H0L1vng==" saltValue="fdqbcGTi0KhwF9kn+914Ew==" spinCount="100000" sheet="1" formatCells="0" formatColumns="0" formatRows="0" insertColumns="0" insertRows="0" insertHyperlinks="0" deleteColumns="0" deleteRows="0" sort="0" autoFilter="0" pivotTables="0"/>
  <mergeCells count="2">
    <mergeCell ref="A1:C1"/>
    <mergeCell ref="A2:C2"/>
  </mergeCells>
  <pageMargins left="0.7" right="0.7" top="0.75" bottom="0.75" header="0.3" footer="0.3"/>
  <pageSetup scale="6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198CA-8EEC-451C-B40C-805C1C957578}">
  <sheetPr>
    <pageSetUpPr fitToPage="1"/>
  </sheetPr>
  <dimension ref="A1:CJ207"/>
  <sheetViews>
    <sheetView topLeftCell="A41" workbookViewId="0">
      <selection activeCell="W84" sqref="W84"/>
    </sheetView>
  </sheetViews>
  <sheetFormatPr defaultColWidth="10.5703125" defaultRowHeight="12.75"/>
  <cols>
    <col min="1" max="1" width="27.42578125" style="250" customWidth="1"/>
    <col min="2" max="4" width="10.5703125" style="248" hidden="1" customWidth="1"/>
    <col min="5" max="8" width="10.5703125" style="244" hidden="1" customWidth="1"/>
    <col min="9" max="9" width="10.5703125" style="242" hidden="1" customWidth="1"/>
    <col min="10" max="10" width="0" style="249" hidden="1" customWidth="1"/>
    <col min="11" max="12" width="0" style="239" hidden="1" customWidth="1"/>
    <col min="13" max="13" width="10.5703125" style="239"/>
    <col min="14" max="16" width="10.5703125" style="229"/>
    <col min="17" max="258" width="10.5703125" style="239"/>
    <col min="259" max="259" width="27.42578125" style="239" customWidth="1"/>
    <col min="260" max="267" width="0" style="239" hidden="1" customWidth="1"/>
    <col min="268" max="514" width="10.5703125" style="239"/>
    <col min="515" max="515" width="27.42578125" style="239" customWidth="1"/>
    <col min="516" max="523" width="0" style="239" hidden="1" customWidth="1"/>
    <col min="524" max="770" width="10.5703125" style="239"/>
    <col min="771" max="771" width="27.42578125" style="239" customWidth="1"/>
    <col min="772" max="779" width="0" style="239" hidden="1" customWidth="1"/>
    <col min="780" max="1026" width="10.5703125" style="239"/>
    <col min="1027" max="1027" width="27.42578125" style="239" customWidth="1"/>
    <col min="1028" max="1035" width="0" style="239" hidden="1" customWidth="1"/>
    <col min="1036" max="1282" width="10.5703125" style="239"/>
    <col min="1283" max="1283" width="27.42578125" style="239" customWidth="1"/>
    <col min="1284" max="1291" width="0" style="239" hidden="1" customWidth="1"/>
    <col min="1292" max="1538" width="10.5703125" style="239"/>
    <col min="1539" max="1539" width="27.42578125" style="239" customWidth="1"/>
    <col min="1540" max="1547" width="0" style="239" hidden="1" customWidth="1"/>
    <col min="1548" max="1794" width="10.5703125" style="239"/>
    <col min="1795" max="1795" width="27.42578125" style="239" customWidth="1"/>
    <col min="1796" max="1803" width="0" style="239" hidden="1" customWidth="1"/>
    <col min="1804" max="2050" width="10.5703125" style="239"/>
    <col min="2051" max="2051" width="27.42578125" style="239" customWidth="1"/>
    <col min="2052" max="2059" width="0" style="239" hidden="1" customWidth="1"/>
    <col min="2060" max="2306" width="10.5703125" style="239"/>
    <col min="2307" max="2307" width="27.42578125" style="239" customWidth="1"/>
    <col min="2308" max="2315" width="0" style="239" hidden="1" customWidth="1"/>
    <col min="2316" max="2562" width="10.5703125" style="239"/>
    <col min="2563" max="2563" width="27.42578125" style="239" customWidth="1"/>
    <col min="2564" max="2571" width="0" style="239" hidden="1" customWidth="1"/>
    <col min="2572" max="2818" width="10.5703125" style="239"/>
    <col min="2819" max="2819" width="27.42578125" style="239" customWidth="1"/>
    <col min="2820" max="2827" width="0" style="239" hidden="1" customWidth="1"/>
    <col min="2828" max="3074" width="10.5703125" style="239"/>
    <col min="3075" max="3075" width="27.42578125" style="239" customWidth="1"/>
    <col min="3076" max="3083" width="0" style="239" hidden="1" customWidth="1"/>
    <col min="3084" max="3330" width="10.5703125" style="239"/>
    <col min="3331" max="3331" width="27.42578125" style="239" customWidth="1"/>
    <col min="3332" max="3339" width="0" style="239" hidden="1" customWidth="1"/>
    <col min="3340" max="3586" width="10.5703125" style="239"/>
    <col min="3587" max="3587" width="27.42578125" style="239" customWidth="1"/>
    <col min="3588" max="3595" width="0" style="239" hidden="1" customWidth="1"/>
    <col min="3596" max="3842" width="10.5703125" style="239"/>
    <col min="3843" max="3843" width="27.42578125" style="239" customWidth="1"/>
    <col min="3844" max="3851" width="0" style="239" hidden="1" customWidth="1"/>
    <col min="3852" max="4098" width="10.5703125" style="239"/>
    <col min="4099" max="4099" width="27.42578125" style="239" customWidth="1"/>
    <col min="4100" max="4107" width="0" style="239" hidden="1" customWidth="1"/>
    <col min="4108" max="4354" width="10.5703125" style="239"/>
    <col min="4355" max="4355" width="27.42578125" style="239" customWidth="1"/>
    <col min="4356" max="4363" width="0" style="239" hidden="1" customWidth="1"/>
    <col min="4364" max="4610" width="10.5703125" style="239"/>
    <col min="4611" max="4611" width="27.42578125" style="239" customWidth="1"/>
    <col min="4612" max="4619" width="0" style="239" hidden="1" customWidth="1"/>
    <col min="4620" max="4866" width="10.5703125" style="239"/>
    <col min="4867" max="4867" width="27.42578125" style="239" customWidth="1"/>
    <col min="4868" max="4875" width="0" style="239" hidden="1" customWidth="1"/>
    <col min="4876" max="5122" width="10.5703125" style="239"/>
    <col min="5123" max="5123" width="27.42578125" style="239" customWidth="1"/>
    <col min="5124" max="5131" width="0" style="239" hidden="1" customWidth="1"/>
    <col min="5132" max="5378" width="10.5703125" style="239"/>
    <col min="5379" max="5379" width="27.42578125" style="239" customWidth="1"/>
    <col min="5380" max="5387" width="0" style="239" hidden="1" customWidth="1"/>
    <col min="5388" max="5634" width="10.5703125" style="239"/>
    <col min="5635" max="5635" width="27.42578125" style="239" customWidth="1"/>
    <col min="5636" max="5643" width="0" style="239" hidden="1" customWidth="1"/>
    <col min="5644" max="5890" width="10.5703125" style="239"/>
    <col min="5891" max="5891" width="27.42578125" style="239" customWidth="1"/>
    <col min="5892" max="5899" width="0" style="239" hidden="1" customWidth="1"/>
    <col min="5900" max="6146" width="10.5703125" style="239"/>
    <col min="6147" max="6147" width="27.42578125" style="239" customWidth="1"/>
    <col min="6148" max="6155" width="0" style="239" hidden="1" customWidth="1"/>
    <col min="6156" max="6402" width="10.5703125" style="239"/>
    <col min="6403" max="6403" width="27.42578125" style="239" customWidth="1"/>
    <col min="6404" max="6411" width="0" style="239" hidden="1" customWidth="1"/>
    <col min="6412" max="6658" width="10.5703125" style="239"/>
    <col min="6659" max="6659" width="27.42578125" style="239" customWidth="1"/>
    <col min="6660" max="6667" width="0" style="239" hidden="1" customWidth="1"/>
    <col min="6668" max="6914" width="10.5703125" style="239"/>
    <col min="6915" max="6915" width="27.42578125" style="239" customWidth="1"/>
    <col min="6916" max="6923" width="0" style="239" hidden="1" customWidth="1"/>
    <col min="6924" max="7170" width="10.5703125" style="239"/>
    <col min="7171" max="7171" width="27.42578125" style="239" customWidth="1"/>
    <col min="7172" max="7179" width="0" style="239" hidden="1" customWidth="1"/>
    <col min="7180" max="7426" width="10.5703125" style="239"/>
    <col min="7427" max="7427" width="27.42578125" style="239" customWidth="1"/>
    <col min="7428" max="7435" width="0" style="239" hidden="1" customWidth="1"/>
    <col min="7436" max="7682" width="10.5703125" style="239"/>
    <col min="7683" max="7683" width="27.42578125" style="239" customWidth="1"/>
    <col min="7684" max="7691" width="0" style="239" hidden="1" customWidth="1"/>
    <col min="7692" max="7938" width="10.5703125" style="239"/>
    <col min="7939" max="7939" width="27.42578125" style="239" customWidth="1"/>
    <col min="7940" max="7947" width="0" style="239" hidden="1" customWidth="1"/>
    <col min="7948" max="8194" width="10.5703125" style="239"/>
    <col min="8195" max="8195" width="27.42578125" style="239" customWidth="1"/>
    <col min="8196" max="8203" width="0" style="239" hidden="1" customWidth="1"/>
    <col min="8204" max="8450" width="10.5703125" style="239"/>
    <col min="8451" max="8451" width="27.42578125" style="239" customWidth="1"/>
    <col min="8452" max="8459" width="0" style="239" hidden="1" customWidth="1"/>
    <col min="8460" max="8706" width="10.5703125" style="239"/>
    <col min="8707" max="8707" width="27.42578125" style="239" customWidth="1"/>
    <col min="8708" max="8715" width="0" style="239" hidden="1" customWidth="1"/>
    <col min="8716" max="8962" width="10.5703125" style="239"/>
    <col min="8963" max="8963" width="27.42578125" style="239" customWidth="1"/>
    <col min="8964" max="8971" width="0" style="239" hidden="1" customWidth="1"/>
    <col min="8972" max="9218" width="10.5703125" style="239"/>
    <col min="9219" max="9219" width="27.42578125" style="239" customWidth="1"/>
    <col min="9220" max="9227" width="0" style="239" hidden="1" customWidth="1"/>
    <col min="9228" max="9474" width="10.5703125" style="239"/>
    <col min="9475" max="9475" width="27.42578125" style="239" customWidth="1"/>
    <col min="9476" max="9483" width="0" style="239" hidden="1" customWidth="1"/>
    <col min="9484" max="9730" width="10.5703125" style="239"/>
    <col min="9731" max="9731" width="27.42578125" style="239" customWidth="1"/>
    <col min="9732" max="9739" width="0" style="239" hidden="1" customWidth="1"/>
    <col min="9740" max="9986" width="10.5703125" style="239"/>
    <col min="9987" max="9987" width="27.42578125" style="239" customWidth="1"/>
    <col min="9988" max="9995" width="0" style="239" hidden="1" customWidth="1"/>
    <col min="9996" max="10242" width="10.5703125" style="239"/>
    <col min="10243" max="10243" width="27.42578125" style="239" customWidth="1"/>
    <col min="10244" max="10251" width="0" style="239" hidden="1" customWidth="1"/>
    <col min="10252" max="10498" width="10.5703125" style="239"/>
    <col min="10499" max="10499" width="27.42578125" style="239" customWidth="1"/>
    <col min="10500" max="10507" width="0" style="239" hidden="1" customWidth="1"/>
    <col min="10508" max="10754" width="10.5703125" style="239"/>
    <col min="10755" max="10755" width="27.42578125" style="239" customWidth="1"/>
    <col min="10756" max="10763" width="0" style="239" hidden="1" customWidth="1"/>
    <col min="10764" max="11010" width="10.5703125" style="239"/>
    <col min="11011" max="11011" width="27.42578125" style="239" customWidth="1"/>
    <col min="11012" max="11019" width="0" style="239" hidden="1" customWidth="1"/>
    <col min="11020" max="11266" width="10.5703125" style="239"/>
    <col min="11267" max="11267" width="27.42578125" style="239" customWidth="1"/>
    <col min="11268" max="11275" width="0" style="239" hidden="1" customWidth="1"/>
    <col min="11276" max="11522" width="10.5703125" style="239"/>
    <col min="11523" max="11523" width="27.42578125" style="239" customWidth="1"/>
    <col min="11524" max="11531" width="0" style="239" hidden="1" customWidth="1"/>
    <col min="11532" max="11778" width="10.5703125" style="239"/>
    <col min="11779" max="11779" width="27.42578125" style="239" customWidth="1"/>
    <col min="11780" max="11787" width="0" style="239" hidden="1" customWidth="1"/>
    <col min="11788" max="12034" width="10.5703125" style="239"/>
    <col min="12035" max="12035" width="27.42578125" style="239" customWidth="1"/>
    <col min="12036" max="12043" width="0" style="239" hidden="1" customWidth="1"/>
    <col min="12044" max="12290" width="10.5703125" style="239"/>
    <col min="12291" max="12291" width="27.42578125" style="239" customWidth="1"/>
    <col min="12292" max="12299" width="0" style="239" hidden="1" customWidth="1"/>
    <col min="12300" max="12546" width="10.5703125" style="239"/>
    <col min="12547" max="12547" width="27.42578125" style="239" customWidth="1"/>
    <col min="12548" max="12555" width="0" style="239" hidden="1" customWidth="1"/>
    <col min="12556" max="12802" width="10.5703125" style="239"/>
    <col min="12803" max="12803" width="27.42578125" style="239" customWidth="1"/>
    <col min="12804" max="12811" width="0" style="239" hidden="1" customWidth="1"/>
    <col min="12812" max="13058" width="10.5703125" style="239"/>
    <col min="13059" max="13059" width="27.42578125" style="239" customWidth="1"/>
    <col min="13060" max="13067" width="0" style="239" hidden="1" customWidth="1"/>
    <col min="13068" max="13314" width="10.5703125" style="239"/>
    <col min="13315" max="13315" width="27.42578125" style="239" customWidth="1"/>
    <col min="13316" max="13323" width="0" style="239" hidden="1" customWidth="1"/>
    <col min="13324" max="13570" width="10.5703125" style="239"/>
    <col min="13571" max="13571" width="27.42578125" style="239" customWidth="1"/>
    <col min="13572" max="13579" width="0" style="239" hidden="1" customWidth="1"/>
    <col min="13580" max="13826" width="10.5703125" style="239"/>
    <col min="13827" max="13827" width="27.42578125" style="239" customWidth="1"/>
    <col min="13828" max="13835" width="0" style="239" hidden="1" customWidth="1"/>
    <col min="13836" max="14082" width="10.5703125" style="239"/>
    <col min="14083" max="14083" width="27.42578125" style="239" customWidth="1"/>
    <col min="14084" max="14091" width="0" style="239" hidden="1" customWidth="1"/>
    <col min="14092" max="14338" width="10.5703125" style="239"/>
    <col min="14339" max="14339" width="27.42578125" style="239" customWidth="1"/>
    <col min="14340" max="14347" width="0" style="239" hidden="1" customWidth="1"/>
    <col min="14348" max="14594" width="10.5703125" style="239"/>
    <col min="14595" max="14595" width="27.42578125" style="239" customWidth="1"/>
    <col min="14596" max="14603" width="0" style="239" hidden="1" customWidth="1"/>
    <col min="14604" max="14850" width="10.5703125" style="239"/>
    <col min="14851" max="14851" width="27.42578125" style="239" customWidth="1"/>
    <col min="14852" max="14859" width="0" style="239" hidden="1" customWidth="1"/>
    <col min="14860" max="15106" width="10.5703125" style="239"/>
    <col min="15107" max="15107" width="27.42578125" style="239" customWidth="1"/>
    <col min="15108" max="15115" width="0" style="239" hidden="1" customWidth="1"/>
    <col min="15116" max="15362" width="10.5703125" style="239"/>
    <col min="15363" max="15363" width="27.42578125" style="239" customWidth="1"/>
    <col min="15364" max="15371" width="0" style="239" hidden="1" customWidth="1"/>
    <col min="15372" max="15618" width="10.5703125" style="239"/>
    <col min="15619" max="15619" width="27.42578125" style="239" customWidth="1"/>
    <col min="15620" max="15627" width="0" style="239" hidden="1" customWidth="1"/>
    <col min="15628" max="15874" width="10.5703125" style="239"/>
    <col min="15875" max="15875" width="27.42578125" style="239" customWidth="1"/>
    <col min="15876" max="15883" width="0" style="239" hidden="1" customWidth="1"/>
    <col min="15884" max="16130" width="10.5703125" style="239"/>
    <col min="16131" max="16131" width="27.42578125" style="239" customWidth="1"/>
    <col min="16132" max="16139" width="0" style="239" hidden="1" customWidth="1"/>
    <col min="16140" max="16384" width="10.5703125" style="239"/>
  </cols>
  <sheetData>
    <row r="1" spans="1:88" s="221" customFormat="1" ht="15" customHeight="1">
      <c r="A1" s="1575" t="s">
        <v>225</v>
      </c>
      <c r="B1" s="1576"/>
      <c r="C1" s="1576"/>
      <c r="D1" s="1576"/>
      <c r="E1" s="1576"/>
      <c r="F1" s="1576"/>
      <c r="G1" s="1576"/>
      <c r="H1" s="1576"/>
      <c r="I1" s="1576"/>
      <c r="J1" s="1576"/>
      <c r="K1" s="1576"/>
      <c r="L1" s="1576"/>
      <c r="M1" s="1576"/>
      <c r="N1" s="1576"/>
      <c r="O1" s="1576"/>
      <c r="P1" s="1576"/>
      <c r="Q1" s="1576"/>
      <c r="R1" s="1576"/>
      <c r="S1" s="1576"/>
      <c r="T1" s="1576"/>
      <c r="U1" s="1577"/>
    </row>
    <row r="2" spans="1:88" s="221" customFormat="1" ht="15.75" customHeight="1">
      <c r="A2" s="1578" t="s">
        <v>226</v>
      </c>
      <c r="B2" s="1579"/>
      <c r="C2" s="1579"/>
      <c r="D2" s="1579"/>
      <c r="E2" s="1579"/>
      <c r="F2" s="1579"/>
      <c r="G2" s="1579"/>
      <c r="H2" s="1579"/>
      <c r="I2" s="1579"/>
      <c r="J2" s="1579"/>
      <c r="K2" s="1579"/>
      <c r="L2" s="1579"/>
      <c r="M2" s="1579"/>
      <c r="N2" s="1579"/>
      <c r="O2" s="1579"/>
      <c r="P2" s="1579"/>
      <c r="Q2" s="1579"/>
      <c r="R2" s="1579"/>
      <c r="S2" s="1579"/>
      <c r="T2" s="1579"/>
      <c r="U2" s="1580"/>
    </row>
    <row r="3" spans="1:88" s="221" customFormat="1" ht="15" customHeight="1">
      <c r="A3" s="1581" t="s">
        <v>227</v>
      </c>
      <c r="B3" s="1582"/>
      <c r="C3" s="1582"/>
      <c r="D3" s="1582"/>
      <c r="E3" s="1582"/>
      <c r="F3" s="1582"/>
      <c r="G3" s="1582"/>
      <c r="H3" s="1582"/>
      <c r="I3" s="1582"/>
      <c r="J3" s="1582"/>
      <c r="K3" s="1582"/>
      <c r="L3" s="1582"/>
      <c r="M3" s="1582"/>
      <c r="N3" s="1582"/>
      <c r="O3" s="1582"/>
      <c r="P3" s="1582"/>
      <c r="Q3" s="1582"/>
      <c r="R3" s="1582"/>
      <c r="S3" s="1582"/>
      <c r="T3" s="1582"/>
      <c r="U3" s="1583"/>
    </row>
    <row r="4" spans="1:88" s="225" customFormat="1" ht="14.1" customHeight="1">
      <c r="A4" s="1104" t="s">
        <v>228</v>
      </c>
      <c r="B4" s="222">
        <v>2007</v>
      </c>
      <c r="C4" s="222">
        <v>2008</v>
      </c>
      <c r="D4" s="222">
        <v>2009</v>
      </c>
      <c r="E4" s="222">
        <v>2010</v>
      </c>
      <c r="F4" s="222">
        <v>2011</v>
      </c>
      <c r="G4" s="222">
        <v>2012</v>
      </c>
      <c r="H4" s="222">
        <v>2013</v>
      </c>
      <c r="I4" s="222">
        <v>2014</v>
      </c>
      <c r="J4" s="222">
        <v>2015</v>
      </c>
      <c r="K4" s="223">
        <v>2016</v>
      </c>
      <c r="L4" s="223">
        <v>2017</v>
      </c>
      <c r="M4" s="223">
        <v>2018</v>
      </c>
      <c r="N4" s="1593">
        <v>2019</v>
      </c>
      <c r="O4" s="1593"/>
      <c r="P4" s="1593">
        <v>2020</v>
      </c>
      <c r="Q4" s="1593"/>
      <c r="R4" s="1593" t="s">
        <v>143</v>
      </c>
      <c r="S4" s="1593"/>
      <c r="T4" s="1593" t="s">
        <v>144</v>
      </c>
      <c r="U4" s="1594"/>
      <c r="V4" s="224"/>
      <c r="W4" s="224"/>
      <c r="X4" s="224"/>
      <c r="Y4" s="224"/>
      <c r="Z4" s="224"/>
      <c r="AA4" s="224"/>
      <c r="AB4" s="224"/>
      <c r="AC4" s="224"/>
      <c r="AD4" s="224"/>
      <c r="AE4" s="224"/>
      <c r="AF4" s="224"/>
      <c r="AG4" s="224"/>
      <c r="AH4" s="224"/>
      <c r="AI4" s="224"/>
      <c r="AJ4" s="224"/>
      <c r="AK4" s="224"/>
      <c r="AL4" s="224"/>
      <c r="AM4" s="224"/>
      <c r="AN4" s="224"/>
      <c r="AO4" s="224"/>
      <c r="AP4" s="224"/>
      <c r="AQ4" s="224"/>
      <c r="AR4" s="224"/>
      <c r="AS4" s="224"/>
      <c r="AT4" s="224"/>
      <c r="AU4" s="224"/>
      <c r="AV4" s="224"/>
      <c r="AW4" s="224"/>
      <c r="AX4" s="224"/>
      <c r="AY4" s="224"/>
      <c r="AZ4" s="224"/>
      <c r="BA4" s="224"/>
      <c r="BB4" s="224"/>
      <c r="BC4" s="224"/>
      <c r="BD4" s="224"/>
      <c r="BE4" s="224"/>
      <c r="BF4" s="224"/>
      <c r="BG4" s="224"/>
      <c r="BH4" s="224"/>
      <c r="BI4" s="224"/>
      <c r="BJ4" s="224"/>
      <c r="BK4" s="224"/>
      <c r="BL4" s="224"/>
      <c r="BM4" s="224"/>
      <c r="BN4" s="224"/>
      <c r="BO4" s="224"/>
      <c r="BP4" s="224"/>
      <c r="BQ4" s="224"/>
      <c r="BR4" s="224"/>
      <c r="BS4" s="224"/>
      <c r="BT4" s="224"/>
      <c r="BU4" s="224"/>
      <c r="BV4" s="224"/>
      <c r="BW4" s="224"/>
      <c r="BX4" s="224"/>
      <c r="BY4" s="224"/>
      <c r="BZ4" s="224"/>
      <c r="CA4" s="224"/>
      <c r="CB4" s="224"/>
      <c r="CC4" s="224"/>
      <c r="CD4" s="224"/>
      <c r="CE4" s="224"/>
      <c r="CF4" s="224"/>
      <c r="CG4" s="224"/>
      <c r="CH4" s="224"/>
      <c r="CI4" s="224"/>
      <c r="CJ4" s="224"/>
    </row>
    <row r="5" spans="1:88" s="232" customFormat="1" ht="15.75">
      <c r="A5" s="1086"/>
      <c r="B5" s="227"/>
      <c r="C5" s="227"/>
      <c r="D5" s="228"/>
      <c r="E5" s="228"/>
      <c r="F5" s="228"/>
      <c r="G5" s="228"/>
      <c r="H5" s="228"/>
      <c r="I5" s="229"/>
      <c r="J5" s="230"/>
      <c r="K5" s="231"/>
      <c r="L5" s="231"/>
      <c r="N5" s="193" t="s">
        <v>147</v>
      </c>
      <c r="O5" s="193" t="s">
        <v>148</v>
      </c>
      <c r="P5" s="193" t="s">
        <v>147</v>
      </c>
      <c r="Q5" s="193" t="s">
        <v>148</v>
      </c>
      <c r="R5" s="193" t="s">
        <v>147</v>
      </c>
      <c r="S5" s="193" t="s">
        <v>148</v>
      </c>
      <c r="T5" s="193" t="s">
        <v>147</v>
      </c>
      <c r="U5" s="1105" t="s">
        <v>148</v>
      </c>
    </row>
    <row r="6" spans="1:88" s="234" customFormat="1" ht="14.1" customHeight="1">
      <c r="A6" s="1106" t="s">
        <v>132</v>
      </c>
      <c r="B6" s="233">
        <f t="shared" ref="B6:M6" si="0">SUM(B8:B199)</f>
        <v>220431</v>
      </c>
      <c r="C6" s="233">
        <f t="shared" si="0"/>
        <v>239067</v>
      </c>
      <c r="D6" s="233">
        <f t="shared" si="0"/>
        <v>239718</v>
      </c>
      <c r="E6" s="233">
        <f t="shared" si="0"/>
        <v>255163</v>
      </c>
      <c r="F6" s="233">
        <f t="shared" si="0"/>
        <v>270928</v>
      </c>
      <c r="G6" s="233">
        <f t="shared" si="0"/>
        <v>283099</v>
      </c>
      <c r="H6" s="233">
        <f t="shared" si="0"/>
        <v>295051</v>
      </c>
      <c r="I6" s="233">
        <f t="shared" si="0"/>
        <v>310469</v>
      </c>
      <c r="J6" s="233">
        <f t="shared" si="0"/>
        <v>313409</v>
      </c>
      <c r="K6" s="233">
        <f t="shared" si="0"/>
        <v>331710</v>
      </c>
      <c r="L6" s="233">
        <f t="shared" si="0"/>
        <v>332522</v>
      </c>
      <c r="M6" s="233">
        <f t="shared" si="0"/>
        <v>335118</v>
      </c>
      <c r="N6" s="233">
        <f>SUM(N8:N199)</f>
        <v>265853</v>
      </c>
      <c r="O6" s="233">
        <f>SUM(O8:O199)</f>
        <v>84906</v>
      </c>
      <c r="P6" s="233">
        <f t="shared" ref="P6:S6" si="1">SUM(P8:P199)</f>
        <v>278078</v>
      </c>
      <c r="Q6" s="233">
        <f t="shared" si="1"/>
        <v>76953</v>
      </c>
      <c r="R6" s="233">
        <f t="shared" si="1"/>
        <v>287263</v>
      </c>
      <c r="S6" s="233">
        <f t="shared" si="1"/>
        <v>70365</v>
      </c>
      <c r="T6" s="233" t="s">
        <v>151</v>
      </c>
      <c r="U6" s="1107" t="s">
        <v>151</v>
      </c>
    </row>
    <row r="7" spans="1:88" s="232" customFormat="1">
      <c r="A7" s="1086"/>
      <c r="B7" s="227"/>
      <c r="C7" s="227"/>
      <c r="D7" s="229"/>
      <c r="E7" s="233"/>
      <c r="F7" s="233"/>
      <c r="G7" s="235"/>
      <c r="H7" s="235"/>
      <c r="I7" s="235"/>
      <c r="J7" s="230"/>
      <c r="K7" s="235"/>
      <c r="L7" s="235"/>
      <c r="M7" s="235"/>
      <c r="N7" s="235"/>
      <c r="O7" s="235"/>
      <c r="P7" s="235"/>
      <c r="U7" s="1108"/>
    </row>
    <row r="8" spans="1:88" s="232" customFormat="1" ht="13.5" customHeight="1">
      <c r="A8" s="1086" t="s">
        <v>229</v>
      </c>
      <c r="B8" s="236">
        <v>0</v>
      </c>
      <c r="C8" s="236">
        <v>0</v>
      </c>
      <c r="D8" s="236">
        <v>1</v>
      </c>
      <c r="E8" s="235">
        <v>1</v>
      </c>
      <c r="F8" s="235">
        <v>1</v>
      </c>
      <c r="G8" s="236">
        <v>0</v>
      </c>
      <c r="H8" s="235">
        <v>1</v>
      </c>
      <c r="I8" s="236">
        <v>0</v>
      </c>
      <c r="J8" s="237" t="s">
        <v>63</v>
      </c>
      <c r="K8" s="235">
        <v>1</v>
      </c>
      <c r="L8" s="237" t="s">
        <v>63</v>
      </c>
      <c r="M8" s="237" t="s">
        <v>63</v>
      </c>
      <c r="N8" s="237" t="s">
        <v>63</v>
      </c>
      <c r="O8" s="237" t="s">
        <v>63</v>
      </c>
      <c r="P8" s="237" t="s">
        <v>63</v>
      </c>
      <c r="Q8" s="237" t="s">
        <v>63</v>
      </c>
      <c r="R8" s="235" t="s">
        <v>63</v>
      </c>
      <c r="S8" s="235" t="s">
        <v>63</v>
      </c>
      <c r="T8" s="235" t="s">
        <v>151</v>
      </c>
      <c r="U8" s="1109" t="s">
        <v>151</v>
      </c>
    </row>
    <row r="9" spans="1:88" s="232" customFormat="1" ht="14.1" customHeight="1">
      <c r="A9" s="1086" t="s">
        <v>230</v>
      </c>
      <c r="B9" s="236">
        <v>0</v>
      </c>
      <c r="C9" s="236">
        <v>0</v>
      </c>
      <c r="D9" s="236">
        <v>1</v>
      </c>
      <c r="E9" s="236">
        <v>0</v>
      </c>
      <c r="F9" s="236">
        <v>0</v>
      </c>
      <c r="G9" s="236">
        <v>0</v>
      </c>
      <c r="H9" s="236">
        <v>0</v>
      </c>
      <c r="I9" s="235">
        <v>1</v>
      </c>
      <c r="J9" s="238">
        <v>1</v>
      </c>
      <c r="K9" s="235">
        <v>2</v>
      </c>
      <c r="L9" s="237" t="s">
        <v>63</v>
      </c>
      <c r="M9" s="235">
        <v>3</v>
      </c>
      <c r="N9" s="235">
        <v>1</v>
      </c>
      <c r="O9" s="235">
        <v>1</v>
      </c>
      <c r="P9" s="235">
        <v>1</v>
      </c>
      <c r="Q9" s="235">
        <v>1</v>
      </c>
      <c r="R9" s="235">
        <v>3</v>
      </c>
      <c r="S9" s="235">
        <v>1</v>
      </c>
      <c r="T9" s="235" t="s">
        <v>151</v>
      </c>
      <c r="U9" s="1109" t="s">
        <v>151</v>
      </c>
    </row>
    <row r="10" spans="1:88" s="232" customFormat="1" ht="14.1" customHeight="1">
      <c r="A10" s="1086" t="s">
        <v>231</v>
      </c>
      <c r="B10" s="236">
        <v>3</v>
      </c>
      <c r="C10" s="227">
        <v>1</v>
      </c>
      <c r="D10" s="236">
        <v>0</v>
      </c>
      <c r="E10" s="235">
        <v>1</v>
      </c>
      <c r="F10" s="236">
        <v>0</v>
      </c>
      <c r="G10" s="236">
        <v>0</v>
      </c>
      <c r="H10" s="235">
        <v>2</v>
      </c>
      <c r="I10" s="235">
        <v>3</v>
      </c>
      <c r="J10" s="238">
        <v>2</v>
      </c>
      <c r="K10" s="235">
        <v>1</v>
      </c>
      <c r="L10" s="235">
        <v>2</v>
      </c>
      <c r="M10" s="237" t="s">
        <v>63</v>
      </c>
      <c r="N10" s="237" t="s">
        <v>63</v>
      </c>
      <c r="O10" s="237" t="s">
        <v>63</v>
      </c>
      <c r="P10" s="235">
        <v>5</v>
      </c>
      <c r="Q10" s="237" t="s">
        <v>63</v>
      </c>
      <c r="R10" s="235">
        <v>3</v>
      </c>
      <c r="S10" s="235" t="s">
        <v>63</v>
      </c>
      <c r="T10" s="235" t="s">
        <v>151</v>
      </c>
      <c r="U10" s="1109" t="s">
        <v>151</v>
      </c>
    </row>
    <row r="11" spans="1:88" s="232" customFormat="1" ht="14.1" customHeight="1">
      <c r="A11" s="1086" t="s">
        <v>232</v>
      </c>
      <c r="B11" s="227">
        <v>5</v>
      </c>
      <c r="C11" s="236">
        <v>8</v>
      </c>
      <c r="D11" s="227">
        <v>5</v>
      </c>
      <c r="E11" s="235">
        <v>4</v>
      </c>
      <c r="F11" s="235">
        <v>3</v>
      </c>
      <c r="G11" s="235">
        <v>5</v>
      </c>
      <c r="H11" s="235">
        <v>4</v>
      </c>
      <c r="I11" s="235">
        <v>11</v>
      </c>
      <c r="J11" s="238">
        <v>1</v>
      </c>
      <c r="K11" s="235">
        <v>4</v>
      </c>
      <c r="L11" s="235">
        <v>4</v>
      </c>
      <c r="M11" s="235">
        <v>1</v>
      </c>
      <c r="N11" s="235">
        <v>4</v>
      </c>
      <c r="O11" s="235">
        <v>1</v>
      </c>
      <c r="P11" s="235">
        <v>2</v>
      </c>
      <c r="Q11" s="235">
        <v>1</v>
      </c>
      <c r="R11" s="235">
        <v>1</v>
      </c>
      <c r="S11" s="235" t="s">
        <v>63</v>
      </c>
      <c r="T11" s="235" t="s">
        <v>151</v>
      </c>
      <c r="U11" s="1109" t="s">
        <v>151</v>
      </c>
    </row>
    <row r="12" spans="1:88" s="232" customFormat="1" ht="14.1" customHeight="1">
      <c r="A12" s="1086" t="s">
        <v>233</v>
      </c>
      <c r="B12" s="236">
        <v>0</v>
      </c>
      <c r="C12" s="236">
        <v>0</v>
      </c>
      <c r="D12" s="236">
        <v>0</v>
      </c>
      <c r="E12" s="236">
        <v>0</v>
      </c>
      <c r="F12" s="235">
        <v>2</v>
      </c>
      <c r="G12" s="235">
        <v>1</v>
      </c>
      <c r="H12" s="236">
        <v>0</v>
      </c>
      <c r="I12" s="235">
        <v>1</v>
      </c>
      <c r="J12" s="238">
        <v>1</v>
      </c>
      <c r="K12" s="235">
        <v>2</v>
      </c>
      <c r="L12" s="235">
        <v>1</v>
      </c>
      <c r="M12" s="235">
        <v>1</v>
      </c>
      <c r="N12" s="237" t="s">
        <v>63</v>
      </c>
      <c r="O12" s="237" t="s">
        <v>63</v>
      </c>
      <c r="P12" s="237" t="s">
        <v>63</v>
      </c>
      <c r="Q12" s="237" t="s">
        <v>63</v>
      </c>
      <c r="R12" s="235" t="s">
        <v>63</v>
      </c>
      <c r="S12" s="235" t="s">
        <v>63</v>
      </c>
      <c r="T12" s="235" t="s">
        <v>151</v>
      </c>
      <c r="U12" s="1109" t="s">
        <v>151</v>
      </c>
    </row>
    <row r="13" spans="1:88" ht="14.1" customHeight="1">
      <c r="A13" s="1086" t="s">
        <v>234</v>
      </c>
      <c r="B13" s="236">
        <v>0</v>
      </c>
      <c r="C13" s="236">
        <v>0</v>
      </c>
      <c r="D13" s="236">
        <v>3</v>
      </c>
      <c r="E13" s="236">
        <v>0</v>
      </c>
      <c r="F13" s="236">
        <v>0</v>
      </c>
      <c r="G13" s="236">
        <v>0</v>
      </c>
      <c r="H13" s="236">
        <v>0</v>
      </c>
      <c r="I13" s="236">
        <v>0</v>
      </c>
      <c r="J13" s="238">
        <v>1</v>
      </c>
      <c r="K13" s="235">
        <v>1</v>
      </c>
      <c r="L13" s="235">
        <v>1</v>
      </c>
      <c r="M13" s="237" t="s">
        <v>63</v>
      </c>
      <c r="N13" s="237" t="s">
        <v>63</v>
      </c>
      <c r="O13" s="237" t="s">
        <v>63</v>
      </c>
      <c r="P13" s="235">
        <v>2</v>
      </c>
      <c r="Q13" s="237" t="s">
        <v>63</v>
      </c>
      <c r="R13" s="235">
        <v>3</v>
      </c>
      <c r="S13" s="235">
        <v>1</v>
      </c>
      <c r="T13" s="235" t="s">
        <v>151</v>
      </c>
      <c r="U13" s="1109" t="s">
        <v>151</v>
      </c>
    </row>
    <row r="14" spans="1:88" ht="14.1" customHeight="1">
      <c r="A14" s="1086" t="s">
        <v>235</v>
      </c>
      <c r="B14" s="236">
        <v>2</v>
      </c>
      <c r="C14" s="236">
        <v>1</v>
      </c>
      <c r="D14" s="236">
        <v>1</v>
      </c>
      <c r="E14" s="235">
        <v>2</v>
      </c>
      <c r="F14" s="235">
        <v>3</v>
      </c>
      <c r="G14" s="235">
        <v>2</v>
      </c>
      <c r="H14" s="235">
        <v>2</v>
      </c>
      <c r="I14" s="236">
        <v>0</v>
      </c>
      <c r="J14" s="237" t="s">
        <v>63</v>
      </c>
      <c r="K14" s="235">
        <v>1</v>
      </c>
      <c r="L14" s="235">
        <v>1</v>
      </c>
      <c r="M14" s="237" t="s">
        <v>63</v>
      </c>
      <c r="N14" s="237" t="s">
        <v>63</v>
      </c>
      <c r="O14" s="237" t="s">
        <v>63</v>
      </c>
      <c r="P14" s="235">
        <v>3</v>
      </c>
      <c r="Q14" s="237" t="s">
        <v>63</v>
      </c>
      <c r="R14" s="235">
        <v>2</v>
      </c>
      <c r="S14" s="235" t="s">
        <v>63</v>
      </c>
      <c r="T14" s="235" t="s">
        <v>151</v>
      </c>
      <c r="U14" s="1109" t="s">
        <v>151</v>
      </c>
    </row>
    <row r="15" spans="1:88" ht="14.1" customHeight="1">
      <c r="A15" s="1086" t="s">
        <v>236</v>
      </c>
      <c r="B15" s="227">
        <v>166</v>
      </c>
      <c r="C15" s="227">
        <v>139</v>
      </c>
      <c r="D15" s="227">
        <v>151</v>
      </c>
      <c r="E15" s="235">
        <v>141</v>
      </c>
      <c r="F15" s="235">
        <v>159</v>
      </c>
      <c r="G15" s="235">
        <v>167</v>
      </c>
      <c r="H15" s="235">
        <v>170</v>
      </c>
      <c r="I15" s="235">
        <v>149</v>
      </c>
      <c r="J15" s="238">
        <v>154</v>
      </c>
      <c r="K15" s="235">
        <v>177</v>
      </c>
      <c r="L15" s="235">
        <v>200</v>
      </c>
      <c r="M15" s="235">
        <v>200</v>
      </c>
      <c r="N15" s="235">
        <v>151</v>
      </c>
      <c r="O15" s="235">
        <v>60</v>
      </c>
      <c r="P15" s="235">
        <v>146</v>
      </c>
      <c r="Q15" s="235">
        <v>54</v>
      </c>
      <c r="R15" s="235">
        <v>166</v>
      </c>
      <c r="S15" s="235">
        <v>54</v>
      </c>
      <c r="T15" s="235" t="s">
        <v>151</v>
      </c>
      <c r="U15" s="1109" t="s">
        <v>151</v>
      </c>
    </row>
    <row r="16" spans="1:88" ht="14.1" customHeight="1">
      <c r="A16" s="1086" t="s">
        <v>237</v>
      </c>
      <c r="B16" s="236">
        <v>3</v>
      </c>
      <c r="C16" s="227">
        <v>9</v>
      </c>
      <c r="D16" s="236">
        <v>2</v>
      </c>
      <c r="E16" s="235">
        <v>8</v>
      </c>
      <c r="F16" s="235">
        <v>8</v>
      </c>
      <c r="G16" s="235">
        <v>11</v>
      </c>
      <c r="H16" s="235">
        <v>14</v>
      </c>
      <c r="I16" s="235">
        <v>18</v>
      </c>
      <c r="J16" s="238">
        <v>17</v>
      </c>
      <c r="K16" s="235">
        <v>25</v>
      </c>
      <c r="L16" s="235">
        <v>52</v>
      </c>
      <c r="M16" s="235">
        <v>31</v>
      </c>
      <c r="N16" s="235">
        <v>32</v>
      </c>
      <c r="O16" s="235">
        <v>20</v>
      </c>
      <c r="P16" s="235">
        <v>34</v>
      </c>
      <c r="Q16" s="235">
        <v>12</v>
      </c>
      <c r="R16" s="235">
        <v>28</v>
      </c>
      <c r="S16" s="235">
        <v>26</v>
      </c>
      <c r="T16" s="235" t="s">
        <v>151</v>
      </c>
      <c r="U16" s="1109" t="s">
        <v>151</v>
      </c>
    </row>
    <row r="17" spans="1:21" ht="14.1" customHeight="1">
      <c r="A17" s="1086" t="s">
        <v>238</v>
      </c>
      <c r="B17" s="236">
        <v>0</v>
      </c>
      <c r="C17" s="236">
        <v>0</v>
      </c>
      <c r="D17" s="236">
        <v>0</v>
      </c>
      <c r="E17" s="236">
        <v>0</v>
      </c>
      <c r="F17" s="235">
        <v>2</v>
      </c>
      <c r="G17" s="236">
        <v>0</v>
      </c>
      <c r="H17" s="236">
        <v>0</v>
      </c>
      <c r="I17" s="235">
        <v>1</v>
      </c>
      <c r="J17" s="237" t="s">
        <v>63</v>
      </c>
      <c r="K17" s="237" t="s">
        <v>63</v>
      </c>
      <c r="L17" s="235">
        <v>2</v>
      </c>
      <c r="M17" s="235">
        <v>3</v>
      </c>
      <c r="N17" s="235">
        <v>2</v>
      </c>
      <c r="O17" s="237" t="s">
        <v>63</v>
      </c>
      <c r="P17" s="237" t="s">
        <v>63</v>
      </c>
      <c r="Q17" s="237" t="s">
        <v>63</v>
      </c>
      <c r="R17" s="235" t="s">
        <v>63</v>
      </c>
      <c r="S17" s="235" t="s">
        <v>63</v>
      </c>
      <c r="T17" s="235" t="s">
        <v>151</v>
      </c>
      <c r="U17" s="1109" t="s">
        <v>151</v>
      </c>
    </row>
    <row r="18" spans="1:21" ht="14.1" customHeight="1">
      <c r="A18" s="1086" t="s">
        <v>239</v>
      </c>
      <c r="B18" s="227">
        <v>3612</v>
      </c>
      <c r="C18" s="227">
        <v>4194</v>
      </c>
      <c r="D18" s="227">
        <v>4211</v>
      </c>
      <c r="E18" s="235">
        <v>4111</v>
      </c>
      <c r="F18" s="235">
        <v>4174</v>
      </c>
      <c r="G18" s="235">
        <v>3964</v>
      </c>
      <c r="H18" s="235">
        <v>4115</v>
      </c>
      <c r="I18" s="235">
        <v>4029</v>
      </c>
      <c r="J18" s="238">
        <v>3909</v>
      </c>
      <c r="K18" s="235">
        <v>4013</v>
      </c>
      <c r="L18" s="235">
        <v>4254</v>
      </c>
      <c r="M18" s="235">
        <v>4198</v>
      </c>
      <c r="N18" s="235">
        <v>3288</v>
      </c>
      <c r="O18" s="235">
        <v>1033</v>
      </c>
      <c r="P18" s="235">
        <v>3255</v>
      </c>
      <c r="Q18" s="235">
        <v>992</v>
      </c>
      <c r="R18" s="235">
        <v>3383</v>
      </c>
      <c r="S18" s="235">
        <v>912</v>
      </c>
      <c r="T18" s="235" t="s">
        <v>151</v>
      </c>
      <c r="U18" s="1109" t="s">
        <v>151</v>
      </c>
    </row>
    <row r="19" spans="1:21" ht="14.1" customHeight="1">
      <c r="A19" s="1086" t="s">
        <v>240</v>
      </c>
      <c r="B19" s="227">
        <v>1417</v>
      </c>
      <c r="C19" s="227">
        <v>1785</v>
      </c>
      <c r="D19" s="227">
        <v>1713</v>
      </c>
      <c r="E19" s="235">
        <v>1872</v>
      </c>
      <c r="F19" s="235">
        <v>1964</v>
      </c>
      <c r="G19" s="235">
        <v>2124</v>
      </c>
      <c r="H19" s="235">
        <v>2242</v>
      </c>
      <c r="I19" s="235">
        <v>2586</v>
      </c>
      <c r="J19" s="238">
        <v>2502</v>
      </c>
      <c r="K19" s="235">
        <v>2771</v>
      </c>
      <c r="L19" s="235">
        <v>2707</v>
      </c>
      <c r="M19" s="235">
        <v>2719</v>
      </c>
      <c r="N19" s="235">
        <v>2043</v>
      </c>
      <c r="O19" s="235">
        <v>746</v>
      </c>
      <c r="P19" s="235">
        <v>1901</v>
      </c>
      <c r="Q19" s="235">
        <v>637</v>
      </c>
      <c r="R19" s="235">
        <v>1922</v>
      </c>
      <c r="S19" s="235">
        <v>550</v>
      </c>
      <c r="T19" s="235" t="s">
        <v>151</v>
      </c>
      <c r="U19" s="1109" t="s">
        <v>151</v>
      </c>
    </row>
    <row r="20" spans="1:21" ht="14.1" customHeight="1">
      <c r="A20" s="1086" t="s">
        <v>241</v>
      </c>
      <c r="B20" s="236">
        <v>1</v>
      </c>
      <c r="C20" s="227">
        <v>1</v>
      </c>
      <c r="D20" s="236">
        <v>3</v>
      </c>
      <c r="E20" s="235">
        <v>5</v>
      </c>
      <c r="F20" s="235">
        <v>1</v>
      </c>
      <c r="G20" s="235">
        <v>1</v>
      </c>
      <c r="H20" s="235">
        <v>3</v>
      </c>
      <c r="I20" s="235">
        <v>2</v>
      </c>
      <c r="J20" s="237" t="s">
        <v>63</v>
      </c>
      <c r="K20" s="235">
        <v>5</v>
      </c>
      <c r="L20" s="235">
        <v>3</v>
      </c>
      <c r="M20" s="235">
        <v>2</v>
      </c>
      <c r="N20" s="235">
        <v>3</v>
      </c>
      <c r="O20" s="235">
        <v>1</v>
      </c>
      <c r="P20" s="235">
        <v>1</v>
      </c>
      <c r="Q20" s="237" t="s">
        <v>63</v>
      </c>
      <c r="R20" s="235">
        <v>2</v>
      </c>
      <c r="S20" s="235" t="s">
        <v>63</v>
      </c>
      <c r="T20" s="235" t="s">
        <v>151</v>
      </c>
      <c r="U20" s="1109" t="s">
        <v>151</v>
      </c>
    </row>
    <row r="21" spans="1:21" ht="14.1" customHeight="1">
      <c r="A21" s="1086" t="s">
        <v>242</v>
      </c>
      <c r="B21" s="227">
        <v>13</v>
      </c>
      <c r="C21" s="227">
        <v>20</v>
      </c>
      <c r="D21" s="227">
        <v>16</v>
      </c>
      <c r="E21" s="235">
        <v>15</v>
      </c>
      <c r="F21" s="235">
        <v>8</v>
      </c>
      <c r="G21" s="235">
        <v>13</v>
      </c>
      <c r="H21" s="235">
        <v>8</v>
      </c>
      <c r="I21" s="235">
        <v>26</v>
      </c>
      <c r="J21" s="238">
        <v>10</v>
      </c>
      <c r="K21" s="235">
        <v>14</v>
      </c>
      <c r="L21" s="235">
        <v>9</v>
      </c>
      <c r="M21" s="235">
        <v>12</v>
      </c>
      <c r="N21" s="235">
        <v>10</v>
      </c>
      <c r="O21" s="235">
        <v>5</v>
      </c>
      <c r="P21" s="235">
        <v>10</v>
      </c>
      <c r="Q21" s="235">
        <v>4</v>
      </c>
      <c r="R21" s="235">
        <v>7</v>
      </c>
      <c r="S21" s="235">
        <v>4</v>
      </c>
      <c r="T21" s="235" t="s">
        <v>151</v>
      </c>
      <c r="U21" s="1109" t="s">
        <v>151</v>
      </c>
    </row>
    <row r="22" spans="1:21" ht="14.1" customHeight="1">
      <c r="A22" s="1086" t="s">
        <v>243</v>
      </c>
      <c r="B22" s="227">
        <v>1</v>
      </c>
      <c r="C22" s="236">
        <v>0</v>
      </c>
      <c r="D22" s="227">
        <v>2</v>
      </c>
      <c r="E22" s="235">
        <v>5</v>
      </c>
      <c r="F22" s="235">
        <v>1</v>
      </c>
      <c r="G22" s="235">
        <v>5</v>
      </c>
      <c r="H22" s="235">
        <v>6</v>
      </c>
      <c r="I22" s="235">
        <v>7</v>
      </c>
      <c r="J22" s="238">
        <v>4</v>
      </c>
      <c r="K22" s="235">
        <v>9</v>
      </c>
      <c r="L22" s="235">
        <v>6</v>
      </c>
      <c r="M22" s="235">
        <v>9</v>
      </c>
      <c r="N22" s="235">
        <v>4</v>
      </c>
      <c r="O22" s="235">
        <v>5</v>
      </c>
      <c r="P22" s="235">
        <v>4</v>
      </c>
      <c r="Q22" s="235">
        <v>2</v>
      </c>
      <c r="R22" s="235">
        <v>2</v>
      </c>
      <c r="S22" s="235">
        <v>2</v>
      </c>
      <c r="T22" s="235" t="s">
        <v>151</v>
      </c>
      <c r="U22" s="1109" t="s">
        <v>151</v>
      </c>
    </row>
    <row r="23" spans="1:21" ht="14.1" customHeight="1">
      <c r="A23" s="1086" t="s">
        <v>244</v>
      </c>
      <c r="B23" s="236">
        <v>0</v>
      </c>
      <c r="C23" s="236">
        <v>1</v>
      </c>
      <c r="D23" s="236">
        <v>0</v>
      </c>
      <c r="E23" s="235">
        <v>2</v>
      </c>
      <c r="F23" s="235">
        <v>5</v>
      </c>
      <c r="G23" s="235">
        <v>2</v>
      </c>
      <c r="H23" s="235">
        <v>9</v>
      </c>
      <c r="I23" s="235">
        <v>6</v>
      </c>
      <c r="J23" s="238">
        <v>13</v>
      </c>
      <c r="K23" s="235">
        <v>18</v>
      </c>
      <c r="L23" s="235">
        <v>15</v>
      </c>
      <c r="M23" s="235">
        <v>10</v>
      </c>
      <c r="N23" s="235">
        <v>7</v>
      </c>
      <c r="O23" s="235">
        <v>10</v>
      </c>
      <c r="P23" s="235">
        <v>8</v>
      </c>
      <c r="Q23" s="235">
        <v>6</v>
      </c>
      <c r="R23" s="235">
        <v>6</v>
      </c>
      <c r="S23" s="235" t="s">
        <v>63</v>
      </c>
      <c r="T23" s="235" t="s">
        <v>151</v>
      </c>
      <c r="U23" s="1109" t="s">
        <v>151</v>
      </c>
    </row>
    <row r="24" spans="1:21" ht="14.1" customHeight="1">
      <c r="A24" s="1086" t="s">
        <v>245</v>
      </c>
      <c r="B24" s="227">
        <v>6</v>
      </c>
      <c r="C24" s="227">
        <v>7</v>
      </c>
      <c r="D24" s="227">
        <v>6</v>
      </c>
      <c r="E24" s="235">
        <v>8</v>
      </c>
      <c r="F24" s="235">
        <v>2</v>
      </c>
      <c r="G24" s="236">
        <v>0</v>
      </c>
      <c r="H24" s="235">
        <v>7</v>
      </c>
      <c r="I24" s="235">
        <v>6</v>
      </c>
      <c r="J24" s="238">
        <v>7</v>
      </c>
      <c r="K24" s="235">
        <v>9</v>
      </c>
      <c r="L24" s="235">
        <v>7</v>
      </c>
      <c r="M24" s="235">
        <v>4</v>
      </c>
      <c r="N24" s="235">
        <v>2</v>
      </c>
      <c r="O24" s="235">
        <v>2</v>
      </c>
      <c r="P24" s="235">
        <v>16</v>
      </c>
      <c r="Q24" s="235">
        <v>1</v>
      </c>
      <c r="R24" s="235">
        <v>4</v>
      </c>
      <c r="S24" s="235" t="s">
        <v>63</v>
      </c>
      <c r="T24" s="235" t="s">
        <v>151</v>
      </c>
      <c r="U24" s="1109" t="s">
        <v>151</v>
      </c>
    </row>
    <row r="25" spans="1:21" ht="14.1" customHeight="1">
      <c r="A25" s="1086" t="s">
        <v>246</v>
      </c>
      <c r="B25" s="227">
        <v>15</v>
      </c>
      <c r="C25" s="227">
        <v>11</v>
      </c>
      <c r="D25" s="227">
        <v>7</v>
      </c>
      <c r="E25" s="235">
        <v>11</v>
      </c>
      <c r="F25" s="235">
        <v>7</v>
      </c>
      <c r="G25" s="235">
        <v>12</v>
      </c>
      <c r="H25" s="235">
        <v>35</v>
      </c>
      <c r="I25" s="235">
        <v>47</v>
      </c>
      <c r="J25" s="238">
        <v>16</v>
      </c>
      <c r="K25" s="235">
        <v>20</v>
      </c>
      <c r="L25" s="235">
        <v>23</v>
      </c>
      <c r="M25" s="235">
        <v>19</v>
      </c>
      <c r="N25" s="235">
        <v>47</v>
      </c>
      <c r="O25" s="235">
        <v>10</v>
      </c>
      <c r="P25" s="235">
        <v>37</v>
      </c>
      <c r="Q25" s="235">
        <v>6</v>
      </c>
      <c r="R25" s="235">
        <v>41</v>
      </c>
      <c r="S25" s="235">
        <v>12</v>
      </c>
      <c r="T25" s="235" t="s">
        <v>151</v>
      </c>
      <c r="U25" s="1109" t="s">
        <v>151</v>
      </c>
    </row>
    <row r="26" spans="1:21" ht="14.1" customHeight="1">
      <c r="A26" s="1086" t="s">
        <v>247</v>
      </c>
      <c r="B26" s="227">
        <v>1700</v>
      </c>
      <c r="C26" s="227">
        <v>1748</v>
      </c>
      <c r="D26" s="227">
        <v>1917</v>
      </c>
      <c r="E26" s="235">
        <v>2186</v>
      </c>
      <c r="F26" s="235">
        <v>2344</v>
      </c>
      <c r="G26" s="235">
        <v>2262</v>
      </c>
      <c r="H26" s="235">
        <v>2455</v>
      </c>
      <c r="I26" s="235">
        <v>2660</v>
      </c>
      <c r="J26" s="238">
        <v>2456</v>
      </c>
      <c r="K26" s="235">
        <v>2614</v>
      </c>
      <c r="L26" s="235">
        <v>2750</v>
      </c>
      <c r="M26" s="235">
        <v>2782</v>
      </c>
      <c r="N26" s="235">
        <v>1915</v>
      </c>
      <c r="O26" s="235">
        <v>855</v>
      </c>
      <c r="P26" s="235">
        <v>2044</v>
      </c>
      <c r="Q26" s="235">
        <v>710</v>
      </c>
      <c r="R26" s="235">
        <v>2024</v>
      </c>
      <c r="S26" s="235">
        <v>653</v>
      </c>
      <c r="T26" s="235" t="s">
        <v>151</v>
      </c>
      <c r="U26" s="1109" t="s">
        <v>151</v>
      </c>
    </row>
    <row r="27" spans="1:21" ht="14.1" customHeight="1">
      <c r="A27" s="1086" t="s">
        <v>248</v>
      </c>
      <c r="B27" s="236">
        <v>0</v>
      </c>
      <c r="C27" s="236">
        <v>4</v>
      </c>
      <c r="D27" s="236">
        <v>1</v>
      </c>
      <c r="E27" s="236">
        <v>0</v>
      </c>
      <c r="F27" s="236">
        <v>0</v>
      </c>
      <c r="G27" s="236">
        <v>0</v>
      </c>
      <c r="H27" s="236">
        <v>0</v>
      </c>
      <c r="I27" s="236">
        <v>0</v>
      </c>
      <c r="J27" s="238">
        <v>1</v>
      </c>
      <c r="K27" s="235">
        <v>1</v>
      </c>
      <c r="L27" s="235">
        <v>2</v>
      </c>
      <c r="M27" s="235">
        <v>2</v>
      </c>
      <c r="N27" s="235">
        <v>5</v>
      </c>
      <c r="O27" s="237" t="s">
        <v>63</v>
      </c>
      <c r="P27" s="235">
        <v>2</v>
      </c>
      <c r="Q27" s="235">
        <v>1</v>
      </c>
      <c r="R27" s="235">
        <v>1</v>
      </c>
      <c r="S27" s="235">
        <v>1</v>
      </c>
      <c r="T27" s="235" t="s">
        <v>151</v>
      </c>
      <c r="U27" s="1109" t="s">
        <v>151</v>
      </c>
    </row>
    <row r="28" spans="1:21" ht="14.1" customHeight="1">
      <c r="A28" s="1086" t="s">
        <v>249</v>
      </c>
      <c r="B28" s="236">
        <v>0</v>
      </c>
      <c r="C28" s="236">
        <v>1</v>
      </c>
      <c r="D28" s="236">
        <v>0</v>
      </c>
      <c r="E28" s="236">
        <v>0</v>
      </c>
      <c r="F28" s="236">
        <v>0</v>
      </c>
      <c r="G28" s="236">
        <v>0</v>
      </c>
      <c r="H28" s="236">
        <v>0</v>
      </c>
      <c r="I28" s="236">
        <v>0</v>
      </c>
      <c r="J28" s="237" t="s">
        <v>63</v>
      </c>
      <c r="K28" s="237" t="s">
        <v>63</v>
      </c>
      <c r="L28" s="237" t="s">
        <v>63</v>
      </c>
      <c r="M28" s="237" t="s">
        <v>63</v>
      </c>
      <c r="N28" s="237" t="s">
        <v>63</v>
      </c>
      <c r="O28" s="237" t="s">
        <v>63</v>
      </c>
      <c r="P28" s="237" t="s">
        <v>63</v>
      </c>
      <c r="Q28" s="237" t="s">
        <v>63</v>
      </c>
      <c r="R28" s="235">
        <v>1</v>
      </c>
      <c r="S28" s="235" t="s">
        <v>63</v>
      </c>
      <c r="T28" s="235" t="s">
        <v>151</v>
      </c>
      <c r="U28" s="1109" t="s">
        <v>151</v>
      </c>
    </row>
    <row r="29" spans="1:21" ht="14.1" customHeight="1">
      <c r="A29" s="1086" t="s">
        <v>250</v>
      </c>
      <c r="B29" s="227">
        <v>4</v>
      </c>
      <c r="C29" s="227">
        <v>8</v>
      </c>
      <c r="D29" s="227">
        <v>8</v>
      </c>
      <c r="E29" s="235">
        <v>5</v>
      </c>
      <c r="F29" s="235">
        <v>11</v>
      </c>
      <c r="G29" s="235">
        <v>11</v>
      </c>
      <c r="H29" s="235">
        <v>3</v>
      </c>
      <c r="I29" s="235">
        <v>3</v>
      </c>
      <c r="J29" s="238">
        <v>9</v>
      </c>
      <c r="K29" s="235">
        <v>16</v>
      </c>
      <c r="L29" s="235">
        <v>7</v>
      </c>
      <c r="M29" s="235">
        <v>4</v>
      </c>
      <c r="N29" s="235">
        <v>11</v>
      </c>
      <c r="O29" s="235">
        <v>2</v>
      </c>
      <c r="P29" s="235">
        <v>4</v>
      </c>
      <c r="Q29" s="235">
        <v>1</v>
      </c>
      <c r="R29" s="235">
        <v>14</v>
      </c>
      <c r="S29" s="235">
        <v>2</v>
      </c>
      <c r="T29" s="235" t="s">
        <v>151</v>
      </c>
      <c r="U29" s="1109" t="s">
        <v>151</v>
      </c>
    </row>
    <row r="30" spans="1:21" ht="14.1" customHeight="1">
      <c r="A30" s="1086" t="s">
        <v>251</v>
      </c>
      <c r="B30" s="227">
        <v>2</v>
      </c>
      <c r="C30" s="227">
        <v>3</v>
      </c>
      <c r="D30" s="227">
        <v>4</v>
      </c>
      <c r="E30" s="235">
        <v>1</v>
      </c>
      <c r="F30" s="235">
        <v>1</v>
      </c>
      <c r="G30" s="235">
        <v>3</v>
      </c>
      <c r="H30" s="235">
        <v>4</v>
      </c>
      <c r="I30" s="235">
        <v>1</v>
      </c>
      <c r="J30" s="238">
        <v>3</v>
      </c>
      <c r="K30" s="235">
        <v>3</v>
      </c>
      <c r="L30" s="235">
        <v>4</v>
      </c>
      <c r="M30" s="235">
        <v>1</v>
      </c>
      <c r="N30" s="235">
        <v>5</v>
      </c>
      <c r="O30" s="235">
        <v>2</v>
      </c>
      <c r="P30" s="237" t="s">
        <v>63</v>
      </c>
      <c r="Q30" s="235">
        <v>1</v>
      </c>
      <c r="R30" s="235" t="s">
        <v>63</v>
      </c>
      <c r="S30" s="235">
        <v>1</v>
      </c>
      <c r="T30" s="235" t="s">
        <v>151</v>
      </c>
      <c r="U30" s="1109" t="s">
        <v>151</v>
      </c>
    </row>
    <row r="31" spans="1:21" ht="14.1" customHeight="1">
      <c r="A31" s="1086" t="s">
        <v>252</v>
      </c>
      <c r="B31" s="236">
        <v>0</v>
      </c>
      <c r="C31" s="236">
        <v>0</v>
      </c>
      <c r="D31" s="236">
        <v>0</v>
      </c>
      <c r="E31" s="236">
        <v>0</v>
      </c>
      <c r="F31" s="235">
        <v>2</v>
      </c>
      <c r="G31" s="236">
        <v>0</v>
      </c>
      <c r="H31" s="236">
        <v>0</v>
      </c>
      <c r="I31" s="235">
        <v>1</v>
      </c>
      <c r="J31" s="237" t="s">
        <v>63</v>
      </c>
      <c r="K31" s="237" t="s">
        <v>63</v>
      </c>
      <c r="L31" s="237" t="s">
        <v>63</v>
      </c>
      <c r="M31" s="237" t="s">
        <v>63</v>
      </c>
      <c r="N31" s="237" t="s">
        <v>63</v>
      </c>
      <c r="O31" s="237" t="s">
        <v>63</v>
      </c>
      <c r="P31" s="237" t="s">
        <v>63</v>
      </c>
      <c r="Q31" s="237" t="s">
        <v>63</v>
      </c>
      <c r="R31" s="235" t="s">
        <v>63</v>
      </c>
      <c r="S31" s="235" t="s">
        <v>63</v>
      </c>
      <c r="T31" s="235" t="s">
        <v>151</v>
      </c>
      <c r="U31" s="1109" t="s">
        <v>151</v>
      </c>
    </row>
    <row r="32" spans="1:21" ht="14.1" customHeight="1">
      <c r="A32" s="1110" t="s">
        <v>253</v>
      </c>
      <c r="B32" s="236">
        <v>3</v>
      </c>
      <c r="C32" s="236">
        <v>6</v>
      </c>
      <c r="D32" s="236">
        <v>0</v>
      </c>
      <c r="E32" s="235">
        <v>1</v>
      </c>
      <c r="F32" s="235">
        <v>2</v>
      </c>
      <c r="G32" s="235">
        <v>1</v>
      </c>
      <c r="H32" s="235">
        <v>2</v>
      </c>
      <c r="I32" s="235">
        <v>3</v>
      </c>
      <c r="J32" s="238">
        <v>3</v>
      </c>
      <c r="K32" s="235">
        <v>3</v>
      </c>
      <c r="L32" s="235">
        <v>3</v>
      </c>
      <c r="M32" s="235">
        <v>3</v>
      </c>
      <c r="N32" s="235">
        <v>3</v>
      </c>
      <c r="O32" s="237" t="s">
        <v>63</v>
      </c>
      <c r="P32" s="235">
        <v>2</v>
      </c>
      <c r="Q32" s="235">
        <v>1</v>
      </c>
      <c r="R32" s="235">
        <v>2</v>
      </c>
      <c r="S32" s="235" t="s">
        <v>63</v>
      </c>
      <c r="T32" s="235" t="s">
        <v>151</v>
      </c>
      <c r="U32" s="1109" t="s">
        <v>151</v>
      </c>
    </row>
    <row r="33" spans="1:21" ht="14.1" customHeight="1">
      <c r="A33" s="1086" t="s">
        <v>254</v>
      </c>
      <c r="B33" s="236">
        <v>0</v>
      </c>
      <c r="C33" s="236">
        <v>0</v>
      </c>
      <c r="D33" s="236">
        <v>0</v>
      </c>
      <c r="E33" s="236">
        <v>0</v>
      </c>
      <c r="F33" s="236">
        <v>0</v>
      </c>
      <c r="G33" s="236">
        <v>0</v>
      </c>
      <c r="H33" s="235">
        <v>2</v>
      </c>
      <c r="I33" s="236">
        <v>0</v>
      </c>
      <c r="J33" s="237" t="s">
        <v>63</v>
      </c>
      <c r="K33" s="237" t="s">
        <v>63</v>
      </c>
      <c r="L33" s="237" t="s">
        <v>63</v>
      </c>
      <c r="M33" s="237" t="s">
        <v>63</v>
      </c>
      <c r="N33" s="237" t="s">
        <v>63</v>
      </c>
      <c r="O33" s="237" t="s">
        <v>63</v>
      </c>
      <c r="P33" s="237" t="s">
        <v>63</v>
      </c>
      <c r="Q33" s="237" t="s">
        <v>63</v>
      </c>
      <c r="R33" s="235" t="s">
        <v>63</v>
      </c>
      <c r="S33" s="235" t="s">
        <v>63</v>
      </c>
      <c r="T33" s="235" t="s">
        <v>151</v>
      </c>
      <c r="U33" s="1109" t="s">
        <v>151</v>
      </c>
    </row>
    <row r="34" spans="1:21" ht="14.1" customHeight="1">
      <c r="A34" s="1086" t="s">
        <v>255</v>
      </c>
      <c r="B34" s="227">
        <v>385</v>
      </c>
      <c r="C34" s="227">
        <v>499</v>
      </c>
      <c r="D34" s="227">
        <v>497</v>
      </c>
      <c r="E34" s="235">
        <v>584</v>
      </c>
      <c r="F34" s="235">
        <v>684</v>
      </c>
      <c r="G34" s="235">
        <v>683</v>
      </c>
      <c r="H34" s="235">
        <v>829</v>
      </c>
      <c r="I34" s="235">
        <v>901</v>
      </c>
      <c r="J34" s="238">
        <v>893</v>
      </c>
      <c r="K34" s="235">
        <v>968</v>
      </c>
      <c r="L34" s="235">
        <v>966</v>
      </c>
      <c r="M34" s="235">
        <v>1031</v>
      </c>
      <c r="N34" s="235">
        <v>791</v>
      </c>
      <c r="O34" s="235">
        <v>287</v>
      </c>
      <c r="P34" s="235">
        <v>732</v>
      </c>
      <c r="Q34" s="235">
        <v>272</v>
      </c>
      <c r="R34" s="235">
        <v>817</v>
      </c>
      <c r="S34" s="235">
        <v>257</v>
      </c>
      <c r="T34" s="235" t="s">
        <v>151</v>
      </c>
      <c r="U34" s="1109" t="s">
        <v>151</v>
      </c>
    </row>
    <row r="35" spans="1:21" ht="14.1" customHeight="1">
      <c r="A35" s="1086" t="s">
        <v>256</v>
      </c>
      <c r="B35" s="227">
        <v>11</v>
      </c>
      <c r="C35" s="227">
        <v>10</v>
      </c>
      <c r="D35" s="227">
        <v>11</v>
      </c>
      <c r="E35" s="235">
        <v>3</v>
      </c>
      <c r="F35" s="235">
        <v>3</v>
      </c>
      <c r="G35" s="235">
        <v>2</v>
      </c>
      <c r="H35" s="235">
        <v>12</v>
      </c>
      <c r="I35" s="235">
        <v>6</v>
      </c>
      <c r="J35" s="238">
        <v>4</v>
      </c>
      <c r="K35" s="235">
        <v>22</v>
      </c>
      <c r="L35" s="235">
        <v>15</v>
      </c>
      <c r="M35" s="235">
        <v>8</v>
      </c>
      <c r="N35" s="235">
        <v>1</v>
      </c>
      <c r="O35" s="237" t="s">
        <v>63</v>
      </c>
      <c r="P35" s="235">
        <v>4</v>
      </c>
      <c r="Q35" s="235">
        <v>1</v>
      </c>
      <c r="R35" s="235">
        <v>3</v>
      </c>
      <c r="S35" s="235" t="s">
        <v>63</v>
      </c>
      <c r="T35" s="235" t="s">
        <v>151</v>
      </c>
      <c r="U35" s="1109" t="s">
        <v>151</v>
      </c>
    </row>
    <row r="36" spans="1:21" ht="14.1" customHeight="1">
      <c r="A36" s="1090" t="s">
        <v>257</v>
      </c>
      <c r="B36" s="236">
        <v>1</v>
      </c>
      <c r="C36" s="236" t="s">
        <v>63</v>
      </c>
      <c r="D36" s="236">
        <v>1</v>
      </c>
      <c r="E36" s="235">
        <v>1</v>
      </c>
      <c r="F36" s="236">
        <v>0</v>
      </c>
      <c r="G36" s="236">
        <v>0</v>
      </c>
      <c r="H36" s="235">
        <v>1</v>
      </c>
      <c r="I36" s="235">
        <v>6</v>
      </c>
      <c r="J36" s="237" t="s">
        <v>63</v>
      </c>
      <c r="K36" s="235">
        <v>3</v>
      </c>
      <c r="L36" s="235">
        <v>7</v>
      </c>
      <c r="M36" s="235">
        <v>4</v>
      </c>
      <c r="N36" s="235">
        <v>1</v>
      </c>
      <c r="O36" s="235">
        <v>3</v>
      </c>
      <c r="P36" s="235">
        <v>2</v>
      </c>
      <c r="Q36" s="235">
        <v>3</v>
      </c>
      <c r="R36" s="235">
        <v>3</v>
      </c>
      <c r="S36" s="235" t="s">
        <v>63</v>
      </c>
      <c r="T36" s="235" t="s">
        <v>151</v>
      </c>
      <c r="U36" s="1109" t="s">
        <v>151</v>
      </c>
    </row>
    <row r="37" spans="1:21" ht="14.1" customHeight="1">
      <c r="A37" s="1086" t="s">
        <v>258</v>
      </c>
      <c r="B37" s="227">
        <v>49</v>
      </c>
      <c r="C37" s="227">
        <v>83</v>
      </c>
      <c r="D37" s="227">
        <v>114</v>
      </c>
      <c r="E37" s="235">
        <v>89</v>
      </c>
      <c r="F37" s="235">
        <v>70</v>
      </c>
      <c r="G37" s="235">
        <v>72</v>
      </c>
      <c r="H37" s="235">
        <v>88</v>
      </c>
      <c r="I37" s="235">
        <v>89</v>
      </c>
      <c r="J37" s="238">
        <v>87</v>
      </c>
      <c r="K37" s="235">
        <v>63</v>
      </c>
      <c r="L37" s="235">
        <v>109</v>
      </c>
      <c r="M37" s="235">
        <v>94</v>
      </c>
      <c r="N37" s="235">
        <v>77</v>
      </c>
      <c r="O37" s="235">
        <v>40</v>
      </c>
      <c r="P37" s="235">
        <v>95</v>
      </c>
      <c r="Q37" s="235">
        <v>34</v>
      </c>
      <c r="R37" s="235">
        <v>110</v>
      </c>
      <c r="S37" s="235">
        <v>36</v>
      </c>
      <c r="T37" s="235" t="s">
        <v>151</v>
      </c>
      <c r="U37" s="1109" t="s">
        <v>151</v>
      </c>
    </row>
    <row r="38" spans="1:21" ht="14.1" customHeight="1">
      <c r="A38" s="1086" t="s">
        <v>259</v>
      </c>
      <c r="B38" s="227">
        <v>1</v>
      </c>
      <c r="C38" s="236">
        <v>0</v>
      </c>
      <c r="D38" s="236">
        <v>0</v>
      </c>
      <c r="E38" s="236">
        <v>0</v>
      </c>
      <c r="F38" s="236">
        <v>0</v>
      </c>
      <c r="G38" s="236">
        <v>0</v>
      </c>
      <c r="H38" s="236">
        <v>0</v>
      </c>
      <c r="I38" s="236">
        <v>0</v>
      </c>
      <c r="J38" s="237" t="s">
        <v>63</v>
      </c>
      <c r="K38" s="237" t="s">
        <v>63</v>
      </c>
      <c r="L38" s="237" t="s">
        <v>63</v>
      </c>
      <c r="M38" s="237" t="s">
        <v>63</v>
      </c>
      <c r="N38" s="237" t="s">
        <v>63</v>
      </c>
      <c r="O38" s="237" t="s">
        <v>63</v>
      </c>
      <c r="P38" s="237" t="s">
        <v>63</v>
      </c>
      <c r="Q38" s="237" t="s">
        <v>63</v>
      </c>
      <c r="R38" s="235" t="s">
        <v>63</v>
      </c>
      <c r="S38" s="235" t="s">
        <v>63</v>
      </c>
      <c r="T38" s="235" t="s">
        <v>151</v>
      </c>
      <c r="U38" s="1109" t="s">
        <v>151</v>
      </c>
    </row>
    <row r="39" spans="1:21" ht="14.1" customHeight="1">
      <c r="A39" s="1086" t="s">
        <v>260</v>
      </c>
      <c r="B39" s="236">
        <v>0</v>
      </c>
      <c r="C39" s="241">
        <v>1</v>
      </c>
      <c r="D39" s="236">
        <v>0</v>
      </c>
      <c r="E39" s="236">
        <v>0</v>
      </c>
      <c r="F39" s="236">
        <v>0</v>
      </c>
      <c r="G39" s="236">
        <v>0</v>
      </c>
      <c r="H39" s="236">
        <v>0</v>
      </c>
      <c r="I39" s="236">
        <v>0</v>
      </c>
      <c r="J39" s="237" t="s">
        <v>63</v>
      </c>
      <c r="K39" s="237" t="s">
        <v>63</v>
      </c>
      <c r="L39" s="237" t="s">
        <v>63</v>
      </c>
      <c r="M39" s="235">
        <v>2</v>
      </c>
      <c r="N39" s="237" t="s">
        <v>63</v>
      </c>
      <c r="O39" s="237" t="s">
        <v>63</v>
      </c>
      <c r="P39" s="235">
        <v>1</v>
      </c>
      <c r="Q39" s="237" t="s">
        <v>63</v>
      </c>
      <c r="R39" s="235" t="s">
        <v>63</v>
      </c>
      <c r="S39" s="235" t="s">
        <v>63</v>
      </c>
      <c r="T39" s="235" t="s">
        <v>151</v>
      </c>
      <c r="U39" s="1109" t="s">
        <v>151</v>
      </c>
    </row>
    <row r="40" spans="1:21" ht="14.1" customHeight="1">
      <c r="A40" s="1086" t="s">
        <v>261</v>
      </c>
      <c r="B40" s="236">
        <v>0</v>
      </c>
      <c r="C40" s="236">
        <v>0</v>
      </c>
      <c r="D40" s="236">
        <v>0</v>
      </c>
      <c r="E40" s="236">
        <v>0</v>
      </c>
      <c r="F40" s="236">
        <v>0</v>
      </c>
      <c r="G40" s="236">
        <v>0</v>
      </c>
      <c r="H40" s="236">
        <v>0</v>
      </c>
      <c r="I40" s="235">
        <v>1</v>
      </c>
      <c r="J40" s="237" t="s">
        <v>63</v>
      </c>
      <c r="K40" s="235">
        <v>2</v>
      </c>
      <c r="L40" s="237" t="s">
        <v>63</v>
      </c>
      <c r="M40" s="235">
        <v>1</v>
      </c>
      <c r="N40" s="235">
        <v>1</v>
      </c>
      <c r="O40" s="237" t="s">
        <v>63</v>
      </c>
      <c r="P40" s="235">
        <v>1</v>
      </c>
      <c r="Q40" s="237" t="s">
        <v>63</v>
      </c>
      <c r="R40" s="235" t="s">
        <v>63</v>
      </c>
      <c r="S40" s="235">
        <v>1</v>
      </c>
      <c r="T40" s="235" t="s">
        <v>151</v>
      </c>
      <c r="U40" s="1109" t="s">
        <v>151</v>
      </c>
    </row>
    <row r="41" spans="1:21" ht="14.1" customHeight="1">
      <c r="A41" s="1086" t="s">
        <v>262</v>
      </c>
      <c r="B41" s="236">
        <v>3</v>
      </c>
      <c r="C41" s="227">
        <v>1</v>
      </c>
      <c r="D41" s="236">
        <v>9</v>
      </c>
      <c r="E41" s="235">
        <v>5</v>
      </c>
      <c r="F41" s="235">
        <v>2</v>
      </c>
      <c r="G41" s="235">
        <v>4</v>
      </c>
      <c r="H41" s="236">
        <v>0</v>
      </c>
      <c r="I41" s="235">
        <v>9</v>
      </c>
      <c r="J41" s="238">
        <v>1</v>
      </c>
      <c r="K41" s="235">
        <v>1</v>
      </c>
      <c r="L41" s="235">
        <v>3</v>
      </c>
      <c r="M41" s="235">
        <v>3</v>
      </c>
      <c r="N41" s="235">
        <v>1</v>
      </c>
      <c r="O41" s="237" t="s">
        <v>63</v>
      </c>
      <c r="P41" s="235">
        <v>1</v>
      </c>
      <c r="Q41" s="237" t="s">
        <v>63</v>
      </c>
      <c r="R41" s="235">
        <v>2</v>
      </c>
      <c r="S41" s="235" t="s">
        <v>63</v>
      </c>
      <c r="T41" s="235" t="s">
        <v>151</v>
      </c>
      <c r="U41" s="1109" t="s">
        <v>151</v>
      </c>
    </row>
    <row r="42" spans="1:21" ht="14.1" customHeight="1">
      <c r="A42" s="1086" t="s">
        <v>263</v>
      </c>
      <c r="B42" s="227">
        <v>10788</v>
      </c>
      <c r="C42" s="227">
        <v>11436</v>
      </c>
      <c r="D42" s="227">
        <v>11250</v>
      </c>
      <c r="E42" s="235">
        <v>12203</v>
      </c>
      <c r="F42" s="235">
        <v>12921</v>
      </c>
      <c r="G42" s="235">
        <v>14256</v>
      </c>
      <c r="H42" s="235">
        <v>14730</v>
      </c>
      <c r="I42" s="235">
        <v>14074</v>
      </c>
      <c r="J42" s="238">
        <v>13877</v>
      </c>
      <c r="K42" s="235">
        <v>14328</v>
      </c>
      <c r="L42" s="235">
        <v>14167</v>
      </c>
      <c r="M42" s="235">
        <v>14086</v>
      </c>
      <c r="N42" s="235">
        <v>10484</v>
      </c>
      <c r="O42" s="235">
        <v>3989</v>
      </c>
      <c r="P42" s="235">
        <v>10073</v>
      </c>
      <c r="Q42" s="235">
        <v>3552</v>
      </c>
      <c r="R42" s="235">
        <v>10789</v>
      </c>
      <c r="S42" s="235">
        <v>3206</v>
      </c>
      <c r="T42" s="235" t="s">
        <v>151</v>
      </c>
      <c r="U42" s="1109" t="s">
        <v>151</v>
      </c>
    </row>
    <row r="43" spans="1:21" ht="14.1" customHeight="1">
      <c r="A43" s="1086" t="s">
        <v>264</v>
      </c>
      <c r="B43" s="227">
        <v>4</v>
      </c>
      <c r="C43" s="227">
        <v>6</v>
      </c>
      <c r="D43" s="227">
        <v>10</v>
      </c>
      <c r="E43" s="235">
        <v>25</v>
      </c>
      <c r="F43" s="235">
        <v>17</v>
      </c>
      <c r="G43" s="235">
        <v>10</v>
      </c>
      <c r="H43" s="235">
        <v>31</v>
      </c>
      <c r="I43" s="235">
        <v>24</v>
      </c>
      <c r="J43" s="238">
        <v>26</v>
      </c>
      <c r="K43" s="235">
        <v>59</v>
      </c>
      <c r="L43" s="235">
        <v>25</v>
      </c>
      <c r="M43" s="235">
        <v>13</v>
      </c>
      <c r="N43" s="235">
        <v>23</v>
      </c>
      <c r="O43" s="235">
        <v>5</v>
      </c>
      <c r="P43" s="235">
        <v>23</v>
      </c>
      <c r="Q43" s="235">
        <v>2</v>
      </c>
      <c r="R43" s="235">
        <v>34</v>
      </c>
      <c r="S43" s="235" t="s">
        <v>63</v>
      </c>
      <c r="T43" s="235" t="s">
        <v>151</v>
      </c>
      <c r="U43" s="1109" t="s">
        <v>151</v>
      </c>
    </row>
    <row r="44" spans="1:21" s="242" customFormat="1" ht="14.1" customHeight="1">
      <c r="A44" s="1086" t="s">
        <v>265</v>
      </c>
      <c r="B44" s="236">
        <v>0</v>
      </c>
      <c r="C44" s="236">
        <v>0</v>
      </c>
      <c r="D44" s="236">
        <v>0</v>
      </c>
      <c r="E44" s="236">
        <v>0</v>
      </c>
      <c r="F44" s="235">
        <v>1</v>
      </c>
      <c r="G44" s="236">
        <v>0</v>
      </c>
      <c r="H44" s="236">
        <v>0</v>
      </c>
      <c r="I44" s="235">
        <v>1</v>
      </c>
      <c r="J44" s="237" t="s">
        <v>63</v>
      </c>
      <c r="K44" s="235">
        <v>1</v>
      </c>
      <c r="L44" s="237" t="s">
        <v>63</v>
      </c>
      <c r="M44" s="237" t="s">
        <v>63</v>
      </c>
      <c r="N44" s="237" t="s">
        <v>63</v>
      </c>
      <c r="O44" s="237" t="s">
        <v>63</v>
      </c>
      <c r="P44" s="237" t="s">
        <v>63</v>
      </c>
      <c r="Q44" s="237" t="s">
        <v>63</v>
      </c>
      <c r="R44" s="235" t="s">
        <v>63</v>
      </c>
      <c r="S44" s="235" t="s">
        <v>63</v>
      </c>
      <c r="T44" s="235" t="s">
        <v>151</v>
      </c>
      <c r="U44" s="1109" t="s">
        <v>151</v>
      </c>
    </row>
    <row r="45" spans="1:21" ht="14.1" customHeight="1">
      <c r="A45" s="1086" t="s">
        <v>266</v>
      </c>
      <c r="B45" s="227">
        <v>105</v>
      </c>
      <c r="C45" s="227">
        <v>63</v>
      </c>
      <c r="D45" s="227">
        <v>65</v>
      </c>
      <c r="E45" s="235">
        <v>68</v>
      </c>
      <c r="F45" s="235">
        <v>122</v>
      </c>
      <c r="G45" s="235">
        <v>117</v>
      </c>
      <c r="H45" s="235">
        <v>143</v>
      </c>
      <c r="I45" s="235">
        <v>156</v>
      </c>
      <c r="J45" s="238">
        <v>125</v>
      </c>
      <c r="K45" s="235">
        <v>130</v>
      </c>
      <c r="L45" s="235">
        <v>129</v>
      </c>
      <c r="M45" s="235">
        <v>171</v>
      </c>
      <c r="N45" s="235">
        <v>113</v>
      </c>
      <c r="O45" s="235">
        <v>21</v>
      </c>
      <c r="P45" s="235">
        <v>108</v>
      </c>
      <c r="Q45" s="235">
        <v>29</v>
      </c>
      <c r="R45" s="235">
        <v>139</v>
      </c>
      <c r="S45" s="235">
        <v>41</v>
      </c>
      <c r="T45" s="235" t="s">
        <v>151</v>
      </c>
      <c r="U45" s="1109" t="s">
        <v>151</v>
      </c>
    </row>
    <row r="46" spans="1:21" ht="14.1" customHeight="1">
      <c r="A46" s="1086" t="s">
        <v>267</v>
      </c>
      <c r="B46" s="227">
        <v>1447</v>
      </c>
      <c r="C46" s="227">
        <v>1419</v>
      </c>
      <c r="D46" s="227">
        <v>1254</v>
      </c>
      <c r="E46" s="235">
        <v>1267</v>
      </c>
      <c r="F46" s="235">
        <v>1379</v>
      </c>
      <c r="G46" s="235">
        <v>1380</v>
      </c>
      <c r="H46" s="235">
        <v>1465</v>
      </c>
      <c r="I46" s="235">
        <v>1500</v>
      </c>
      <c r="J46" s="238">
        <v>1453</v>
      </c>
      <c r="K46" s="235">
        <v>1325</v>
      </c>
      <c r="L46" s="235">
        <v>2001</v>
      </c>
      <c r="M46" s="235">
        <v>1723</v>
      </c>
      <c r="N46" s="235">
        <v>1325</v>
      </c>
      <c r="O46" s="235">
        <v>322</v>
      </c>
      <c r="P46" s="235">
        <v>1361</v>
      </c>
      <c r="Q46" s="235">
        <v>296</v>
      </c>
      <c r="R46" s="235">
        <v>1382</v>
      </c>
      <c r="S46" s="235">
        <v>260</v>
      </c>
      <c r="T46" s="235" t="s">
        <v>151</v>
      </c>
      <c r="U46" s="1109" t="s">
        <v>151</v>
      </c>
    </row>
    <row r="47" spans="1:21" ht="14.1" customHeight="1">
      <c r="A47" s="1086" t="s">
        <v>268</v>
      </c>
      <c r="B47" s="227">
        <v>3</v>
      </c>
      <c r="C47" s="227">
        <v>5</v>
      </c>
      <c r="D47" s="227">
        <v>5</v>
      </c>
      <c r="E47" s="235">
        <v>7</v>
      </c>
      <c r="F47" s="235">
        <v>16</v>
      </c>
      <c r="G47" s="235">
        <v>10</v>
      </c>
      <c r="H47" s="235">
        <v>20</v>
      </c>
      <c r="I47" s="235">
        <v>43</v>
      </c>
      <c r="J47" s="238">
        <v>40</v>
      </c>
      <c r="K47" s="235">
        <v>42</v>
      </c>
      <c r="L47" s="235">
        <v>51</v>
      </c>
      <c r="M47" s="235">
        <v>33</v>
      </c>
      <c r="N47" s="235">
        <v>3</v>
      </c>
      <c r="O47" s="235">
        <v>12</v>
      </c>
      <c r="P47" s="235">
        <v>13</v>
      </c>
      <c r="Q47" s="235">
        <v>6</v>
      </c>
      <c r="R47" s="235">
        <v>14</v>
      </c>
      <c r="S47" s="235">
        <v>6</v>
      </c>
      <c r="T47" s="235" t="s">
        <v>151</v>
      </c>
      <c r="U47" s="1109" t="s">
        <v>151</v>
      </c>
    </row>
    <row r="48" spans="1:21" ht="14.1" customHeight="1">
      <c r="A48" s="1086" t="s">
        <v>269</v>
      </c>
      <c r="B48" s="227">
        <v>4422</v>
      </c>
      <c r="C48" s="227">
        <v>5148</v>
      </c>
      <c r="D48" s="227">
        <v>5301</v>
      </c>
      <c r="E48" s="235">
        <v>8358</v>
      </c>
      <c r="F48" s="235">
        <v>10562</v>
      </c>
      <c r="G48" s="235">
        <v>13371</v>
      </c>
      <c r="H48" s="235">
        <v>15496</v>
      </c>
      <c r="I48" s="235">
        <v>19006</v>
      </c>
      <c r="J48" s="238">
        <v>22374</v>
      </c>
      <c r="K48" s="235">
        <v>27935</v>
      </c>
      <c r="L48" s="235">
        <v>32127</v>
      </c>
      <c r="M48" s="235">
        <v>37788</v>
      </c>
      <c r="N48" s="235">
        <v>37323</v>
      </c>
      <c r="O48" s="235">
        <v>6962</v>
      </c>
      <c r="P48" s="235">
        <v>47712</v>
      </c>
      <c r="Q48" s="235">
        <v>6666</v>
      </c>
      <c r="R48" s="235">
        <v>56479</v>
      </c>
      <c r="S48" s="235">
        <v>7153</v>
      </c>
      <c r="T48" s="235" t="s">
        <v>151</v>
      </c>
      <c r="U48" s="1109" t="s">
        <v>151</v>
      </c>
    </row>
    <row r="49" spans="1:21" ht="14.1" customHeight="1">
      <c r="A49" s="1086" t="s">
        <v>270</v>
      </c>
      <c r="B49" s="227">
        <v>27</v>
      </c>
      <c r="C49" s="227">
        <v>35</v>
      </c>
      <c r="D49" s="227">
        <v>28</v>
      </c>
      <c r="E49" s="235">
        <v>53</v>
      </c>
      <c r="F49" s="235">
        <v>68</v>
      </c>
      <c r="G49" s="235">
        <v>49</v>
      </c>
      <c r="H49" s="235">
        <v>62</v>
      </c>
      <c r="I49" s="235">
        <v>86</v>
      </c>
      <c r="J49" s="238">
        <v>109</v>
      </c>
      <c r="K49" s="235">
        <v>88</v>
      </c>
      <c r="L49" s="235">
        <v>84</v>
      </c>
      <c r="M49" s="235">
        <v>114</v>
      </c>
      <c r="N49" s="235">
        <v>87</v>
      </c>
      <c r="O49" s="235">
        <v>28</v>
      </c>
      <c r="P49" s="235">
        <v>92</v>
      </c>
      <c r="Q49" s="235">
        <v>31</v>
      </c>
      <c r="R49" s="235">
        <v>100</v>
      </c>
      <c r="S49" s="235">
        <v>26</v>
      </c>
      <c r="T49" s="235" t="s">
        <v>151</v>
      </c>
      <c r="U49" s="1109" t="s">
        <v>151</v>
      </c>
    </row>
    <row r="50" spans="1:21" ht="14.1" customHeight="1">
      <c r="A50" s="1086" t="s">
        <v>271</v>
      </c>
      <c r="B50" s="227"/>
      <c r="C50" s="227"/>
      <c r="D50" s="227"/>
      <c r="E50" s="235"/>
      <c r="F50" s="235"/>
      <c r="G50" s="235"/>
      <c r="H50" s="235"/>
      <c r="I50" s="235"/>
      <c r="J50" s="237" t="s">
        <v>63</v>
      </c>
      <c r="K50" s="237" t="s">
        <v>63</v>
      </c>
      <c r="L50" s="237" t="s">
        <v>63</v>
      </c>
      <c r="M50" s="235">
        <v>1</v>
      </c>
      <c r="N50" s="237" t="s">
        <v>63</v>
      </c>
      <c r="O50" s="237" t="s">
        <v>63</v>
      </c>
      <c r="P50" s="237" t="s">
        <v>63</v>
      </c>
      <c r="Q50" s="237" t="s">
        <v>63</v>
      </c>
      <c r="R50" s="235" t="s">
        <v>63</v>
      </c>
      <c r="S50" s="235" t="s">
        <v>63</v>
      </c>
      <c r="T50" s="235" t="s">
        <v>151</v>
      </c>
      <c r="U50" s="1109" t="s">
        <v>151</v>
      </c>
    </row>
    <row r="51" spans="1:21" ht="14.1" customHeight="1">
      <c r="A51" s="1086" t="s">
        <v>272</v>
      </c>
      <c r="B51" s="227">
        <v>33</v>
      </c>
      <c r="C51" s="227">
        <v>20</v>
      </c>
      <c r="D51" s="227">
        <v>18</v>
      </c>
      <c r="E51" s="235">
        <v>28</v>
      </c>
      <c r="F51" s="235">
        <v>21</v>
      </c>
      <c r="G51" s="235">
        <v>24</v>
      </c>
      <c r="H51" s="235">
        <v>35</v>
      </c>
      <c r="I51" s="235">
        <v>44</v>
      </c>
      <c r="J51" s="238">
        <v>39</v>
      </c>
      <c r="K51" s="235">
        <v>36</v>
      </c>
      <c r="L51" s="235">
        <v>39</v>
      </c>
      <c r="M51" s="235">
        <v>80</v>
      </c>
      <c r="N51" s="235">
        <v>71</v>
      </c>
      <c r="O51" s="235">
        <v>9</v>
      </c>
      <c r="P51" s="235">
        <v>49</v>
      </c>
      <c r="Q51" s="235">
        <v>10</v>
      </c>
      <c r="R51" s="235">
        <v>56</v>
      </c>
      <c r="S51" s="235">
        <v>18</v>
      </c>
      <c r="T51" s="235" t="s">
        <v>151</v>
      </c>
      <c r="U51" s="1109" t="s">
        <v>151</v>
      </c>
    </row>
    <row r="52" spans="1:21" ht="14.1" customHeight="1">
      <c r="A52" s="1086" t="s">
        <v>273</v>
      </c>
      <c r="B52" s="236">
        <v>0</v>
      </c>
      <c r="C52" s="236">
        <v>0</v>
      </c>
      <c r="D52" s="236">
        <v>0</v>
      </c>
      <c r="E52" s="236">
        <v>0</v>
      </c>
      <c r="F52" s="236">
        <v>0</v>
      </c>
      <c r="G52" s="236">
        <v>0</v>
      </c>
      <c r="H52" s="236">
        <v>0</v>
      </c>
      <c r="I52" s="235">
        <v>8</v>
      </c>
      <c r="J52" s="238">
        <v>2</v>
      </c>
      <c r="K52" s="237" t="s">
        <v>63</v>
      </c>
      <c r="L52" s="237" t="s">
        <v>63</v>
      </c>
      <c r="M52" s="235">
        <v>1</v>
      </c>
      <c r="N52" s="237" t="s">
        <v>63</v>
      </c>
      <c r="O52" s="237" t="s">
        <v>63</v>
      </c>
      <c r="P52" s="237" t="s">
        <v>63</v>
      </c>
      <c r="Q52" s="237" t="s">
        <v>63</v>
      </c>
      <c r="R52" s="235" t="s">
        <v>63</v>
      </c>
      <c r="S52" s="235" t="s">
        <v>63</v>
      </c>
      <c r="T52" s="235" t="s">
        <v>151</v>
      </c>
      <c r="U52" s="1109" t="s">
        <v>151</v>
      </c>
    </row>
    <row r="53" spans="1:21" ht="14.1" customHeight="1">
      <c r="A53" s="1086" t="s">
        <v>274</v>
      </c>
      <c r="B53" s="227">
        <v>32</v>
      </c>
      <c r="C53" s="227">
        <v>39</v>
      </c>
      <c r="D53" s="227">
        <v>35</v>
      </c>
      <c r="E53" s="235">
        <v>31</v>
      </c>
      <c r="F53" s="235">
        <v>38</v>
      </c>
      <c r="G53" s="235">
        <v>38</v>
      </c>
      <c r="H53" s="235">
        <v>39</v>
      </c>
      <c r="I53" s="235">
        <v>38</v>
      </c>
      <c r="J53" s="238">
        <v>32</v>
      </c>
      <c r="K53" s="235">
        <v>36</v>
      </c>
      <c r="L53" s="235">
        <v>34</v>
      </c>
      <c r="M53" s="235">
        <v>42</v>
      </c>
      <c r="N53" s="235">
        <v>44</v>
      </c>
      <c r="O53" s="235">
        <v>9</v>
      </c>
      <c r="P53" s="235">
        <v>58</v>
      </c>
      <c r="Q53" s="235">
        <v>9</v>
      </c>
      <c r="R53" s="235">
        <v>71</v>
      </c>
      <c r="S53" s="235">
        <v>7</v>
      </c>
      <c r="T53" s="235" t="s">
        <v>151</v>
      </c>
      <c r="U53" s="1109" t="s">
        <v>151</v>
      </c>
    </row>
    <row r="54" spans="1:21" ht="14.1" customHeight="1">
      <c r="A54" s="1086" t="s">
        <v>275</v>
      </c>
      <c r="B54" s="227">
        <v>16</v>
      </c>
      <c r="C54" s="227">
        <v>38</v>
      </c>
      <c r="D54" s="227">
        <v>23</v>
      </c>
      <c r="E54" s="235">
        <v>26</v>
      </c>
      <c r="F54" s="235">
        <v>19</v>
      </c>
      <c r="G54" s="235">
        <v>18</v>
      </c>
      <c r="H54" s="235">
        <v>18</v>
      </c>
      <c r="I54" s="235">
        <v>23</v>
      </c>
      <c r="J54" s="238">
        <v>17</v>
      </c>
      <c r="K54" s="235">
        <v>18</v>
      </c>
      <c r="L54" s="235">
        <v>16</v>
      </c>
      <c r="M54" s="235">
        <v>10</v>
      </c>
      <c r="N54" s="235">
        <v>12</v>
      </c>
      <c r="O54" s="235">
        <v>1</v>
      </c>
      <c r="P54" s="235">
        <v>6</v>
      </c>
      <c r="Q54" s="235">
        <v>5</v>
      </c>
      <c r="R54" s="235">
        <v>8</v>
      </c>
      <c r="S54" s="235">
        <v>2</v>
      </c>
      <c r="T54" s="235" t="s">
        <v>151</v>
      </c>
      <c r="U54" s="1109" t="s">
        <v>151</v>
      </c>
    </row>
    <row r="55" spans="1:21" ht="14.1" customHeight="1">
      <c r="A55" s="1086" t="s">
        <v>276</v>
      </c>
      <c r="B55" s="236">
        <v>0</v>
      </c>
      <c r="C55" s="236">
        <v>0</v>
      </c>
      <c r="D55" s="236">
        <v>0</v>
      </c>
      <c r="E55" s="236">
        <v>0</v>
      </c>
      <c r="F55" s="235">
        <v>1</v>
      </c>
      <c r="G55" s="235">
        <v>1</v>
      </c>
      <c r="H55" s="235">
        <v>1</v>
      </c>
      <c r="I55" s="236">
        <v>0</v>
      </c>
      <c r="J55" s="237" t="s">
        <v>63</v>
      </c>
      <c r="K55" s="235">
        <v>1</v>
      </c>
      <c r="L55" s="237" t="s">
        <v>63</v>
      </c>
      <c r="M55" s="237" t="s">
        <v>63</v>
      </c>
      <c r="N55" s="237" t="s">
        <v>63</v>
      </c>
      <c r="O55" s="237" t="s">
        <v>63</v>
      </c>
      <c r="P55" s="237" t="s">
        <v>63</v>
      </c>
      <c r="Q55" s="237" t="s">
        <v>63</v>
      </c>
      <c r="R55" s="235">
        <v>2</v>
      </c>
      <c r="S55" s="235" t="s">
        <v>63</v>
      </c>
      <c r="T55" s="235" t="s">
        <v>151</v>
      </c>
      <c r="U55" s="1109" t="s">
        <v>151</v>
      </c>
    </row>
    <row r="56" spans="1:21" ht="14.1" customHeight="1">
      <c r="A56" s="1086" t="s">
        <v>277</v>
      </c>
      <c r="B56" s="227">
        <v>5</v>
      </c>
      <c r="C56" s="227">
        <v>8</v>
      </c>
      <c r="D56" s="227">
        <v>12</v>
      </c>
      <c r="E56" s="235">
        <v>18</v>
      </c>
      <c r="F56" s="235">
        <v>16</v>
      </c>
      <c r="G56" s="235">
        <v>17</v>
      </c>
      <c r="H56" s="235">
        <v>18</v>
      </c>
      <c r="I56" s="235">
        <v>17</v>
      </c>
      <c r="J56" s="238">
        <v>22</v>
      </c>
      <c r="K56" s="235">
        <v>45</v>
      </c>
      <c r="L56" s="235">
        <v>26</v>
      </c>
      <c r="M56" s="235">
        <v>25</v>
      </c>
      <c r="N56" s="235">
        <v>22</v>
      </c>
      <c r="O56" s="235">
        <v>5</v>
      </c>
      <c r="P56" s="235">
        <v>36</v>
      </c>
      <c r="Q56" s="235">
        <v>3</v>
      </c>
      <c r="R56" s="235">
        <v>22</v>
      </c>
      <c r="S56" s="235">
        <v>1</v>
      </c>
      <c r="T56" s="235" t="s">
        <v>151</v>
      </c>
      <c r="U56" s="1109" t="s">
        <v>151</v>
      </c>
    </row>
    <row r="57" spans="1:21" s="242" customFormat="1" ht="14.1" customHeight="1">
      <c r="A57" s="1086" t="s">
        <v>278</v>
      </c>
      <c r="B57" s="227">
        <v>129</v>
      </c>
      <c r="C57" s="227">
        <v>180</v>
      </c>
      <c r="D57" s="227">
        <v>245</v>
      </c>
      <c r="E57" s="235">
        <v>279</v>
      </c>
      <c r="F57" s="235">
        <v>277</v>
      </c>
      <c r="G57" s="235">
        <v>398</v>
      </c>
      <c r="H57" s="235">
        <v>403</v>
      </c>
      <c r="I57" s="235">
        <v>481</v>
      </c>
      <c r="J57" s="227">
        <v>480</v>
      </c>
      <c r="K57" s="235">
        <v>402</v>
      </c>
      <c r="L57" s="235">
        <v>608</v>
      </c>
      <c r="M57" s="235">
        <v>623</v>
      </c>
      <c r="N57" s="235">
        <v>419</v>
      </c>
      <c r="O57" s="235">
        <v>168</v>
      </c>
      <c r="P57" s="235">
        <v>381</v>
      </c>
      <c r="Q57" s="235">
        <v>140</v>
      </c>
      <c r="R57" s="235">
        <v>370</v>
      </c>
      <c r="S57" s="235">
        <v>131</v>
      </c>
      <c r="T57" s="235" t="s">
        <v>151</v>
      </c>
      <c r="U57" s="1109" t="s">
        <v>151</v>
      </c>
    </row>
    <row r="58" spans="1:21" s="242" customFormat="1" ht="14.1" customHeight="1">
      <c r="A58" s="1086" t="s">
        <v>279</v>
      </c>
      <c r="B58" s="227">
        <v>1232</v>
      </c>
      <c r="C58" s="227">
        <v>1654</v>
      </c>
      <c r="D58" s="227">
        <v>1783</v>
      </c>
      <c r="E58" s="235">
        <v>1852</v>
      </c>
      <c r="F58" s="235">
        <v>2162</v>
      </c>
      <c r="G58" s="235">
        <v>2323</v>
      </c>
      <c r="H58" s="235">
        <v>2276</v>
      </c>
      <c r="I58" s="235">
        <v>2443</v>
      </c>
      <c r="J58" s="227">
        <v>2383</v>
      </c>
      <c r="K58" s="235">
        <v>2505</v>
      </c>
      <c r="L58" s="235">
        <v>2419</v>
      </c>
      <c r="M58" s="235">
        <v>2455</v>
      </c>
      <c r="N58" s="235">
        <v>1808</v>
      </c>
      <c r="O58" s="235">
        <v>649</v>
      </c>
      <c r="P58" s="235">
        <v>1948</v>
      </c>
      <c r="Q58" s="235">
        <v>598</v>
      </c>
      <c r="R58" s="235">
        <v>2116</v>
      </c>
      <c r="S58" s="235">
        <v>624</v>
      </c>
      <c r="T58" s="235" t="s">
        <v>151</v>
      </c>
      <c r="U58" s="1109" t="s">
        <v>151</v>
      </c>
    </row>
    <row r="59" spans="1:21" s="242" customFormat="1" ht="14.1" customHeight="1">
      <c r="A59" s="1110" t="s">
        <v>280</v>
      </c>
      <c r="B59" s="227">
        <v>7</v>
      </c>
      <c r="C59" s="227">
        <v>9</v>
      </c>
      <c r="D59" s="227">
        <v>5</v>
      </c>
      <c r="E59" s="235">
        <v>7</v>
      </c>
      <c r="F59" s="235">
        <v>8</v>
      </c>
      <c r="G59" s="235">
        <v>7</v>
      </c>
      <c r="H59" s="235">
        <v>8</v>
      </c>
      <c r="I59" s="235">
        <v>7</v>
      </c>
      <c r="J59" s="227">
        <v>4</v>
      </c>
      <c r="K59" s="235">
        <v>6</v>
      </c>
      <c r="L59" s="235">
        <v>9</v>
      </c>
      <c r="M59" s="235">
        <v>8</v>
      </c>
      <c r="N59" s="235">
        <v>5</v>
      </c>
      <c r="O59" s="235">
        <v>2</v>
      </c>
      <c r="P59" s="235">
        <v>12</v>
      </c>
      <c r="Q59" s="235">
        <v>1</v>
      </c>
      <c r="R59" s="235">
        <v>11</v>
      </c>
      <c r="S59" s="235">
        <v>1</v>
      </c>
      <c r="T59" s="235" t="s">
        <v>151</v>
      </c>
      <c r="U59" s="1109" t="s">
        <v>151</v>
      </c>
    </row>
    <row r="60" spans="1:21" s="242" customFormat="1" ht="14.1" customHeight="1">
      <c r="A60" s="1086" t="s">
        <v>281</v>
      </c>
      <c r="B60" s="227">
        <v>5</v>
      </c>
      <c r="C60" s="227">
        <v>5</v>
      </c>
      <c r="D60" s="227">
        <v>9</v>
      </c>
      <c r="E60" s="235">
        <v>5</v>
      </c>
      <c r="F60" s="235">
        <v>18</v>
      </c>
      <c r="G60" s="235">
        <v>9</v>
      </c>
      <c r="H60" s="235">
        <v>9</v>
      </c>
      <c r="I60" s="235">
        <v>5</v>
      </c>
      <c r="J60" s="227">
        <v>9</v>
      </c>
      <c r="K60" s="235">
        <v>4</v>
      </c>
      <c r="L60" s="235">
        <v>8</v>
      </c>
      <c r="M60" s="235">
        <v>7</v>
      </c>
      <c r="N60" s="235">
        <v>8</v>
      </c>
      <c r="O60" s="237" t="s">
        <v>63</v>
      </c>
      <c r="P60" s="235">
        <v>6</v>
      </c>
      <c r="Q60" s="235">
        <v>1</v>
      </c>
      <c r="R60" s="235">
        <v>3</v>
      </c>
      <c r="S60" s="235">
        <v>1</v>
      </c>
      <c r="T60" s="235" t="s">
        <v>151</v>
      </c>
      <c r="U60" s="1109" t="s">
        <v>151</v>
      </c>
    </row>
    <row r="61" spans="1:21" s="242" customFormat="1" ht="14.1" customHeight="1">
      <c r="A61" s="1086" t="s">
        <v>282</v>
      </c>
      <c r="B61" s="227">
        <v>33</v>
      </c>
      <c r="C61" s="227">
        <v>53</v>
      </c>
      <c r="D61" s="227">
        <v>33</v>
      </c>
      <c r="E61" s="235">
        <v>55</v>
      </c>
      <c r="F61" s="235">
        <v>58</v>
      </c>
      <c r="G61" s="235">
        <v>59</v>
      </c>
      <c r="H61" s="235">
        <v>72</v>
      </c>
      <c r="I61" s="235">
        <v>93</v>
      </c>
      <c r="J61" s="227">
        <v>70</v>
      </c>
      <c r="K61" s="235">
        <v>85</v>
      </c>
      <c r="L61" s="235">
        <v>101</v>
      </c>
      <c r="M61" s="235">
        <v>65</v>
      </c>
      <c r="N61" s="235">
        <v>61</v>
      </c>
      <c r="O61" s="235">
        <v>27</v>
      </c>
      <c r="P61" s="235">
        <v>57</v>
      </c>
      <c r="Q61" s="235">
        <v>24</v>
      </c>
      <c r="R61" s="235">
        <v>54</v>
      </c>
      <c r="S61" s="235">
        <v>18</v>
      </c>
      <c r="T61" s="235" t="s">
        <v>151</v>
      </c>
      <c r="U61" s="1109" t="s">
        <v>151</v>
      </c>
    </row>
    <row r="62" spans="1:21" s="242" customFormat="1" ht="14.1" customHeight="1">
      <c r="A62" s="1086" t="s">
        <v>283</v>
      </c>
      <c r="B62" s="227">
        <v>3</v>
      </c>
      <c r="C62" s="236">
        <v>0</v>
      </c>
      <c r="D62" s="227">
        <v>1</v>
      </c>
      <c r="E62" s="235">
        <v>1</v>
      </c>
      <c r="F62" s="235">
        <v>1</v>
      </c>
      <c r="G62" s="235">
        <v>5</v>
      </c>
      <c r="H62" s="235">
        <v>2</v>
      </c>
      <c r="I62" s="235">
        <v>3</v>
      </c>
      <c r="J62" s="227">
        <v>4</v>
      </c>
      <c r="K62" s="235">
        <v>1</v>
      </c>
      <c r="L62" s="235">
        <v>2</v>
      </c>
      <c r="M62" s="235">
        <v>2</v>
      </c>
      <c r="N62" s="235">
        <v>1</v>
      </c>
      <c r="O62" s="237" t="s">
        <v>63</v>
      </c>
      <c r="P62" s="235">
        <v>1</v>
      </c>
      <c r="Q62" s="237" t="s">
        <v>63</v>
      </c>
      <c r="R62" s="235" t="s">
        <v>63</v>
      </c>
      <c r="S62" s="235" t="s">
        <v>63</v>
      </c>
      <c r="T62" s="235" t="s">
        <v>151</v>
      </c>
      <c r="U62" s="1109" t="s">
        <v>151</v>
      </c>
    </row>
    <row r="63" spans="1:21" s="242" customFormat="1" ht="14.1" customHeight="1">
      <c r="A63" s="1086" t="s">
        <v>284</v>
      </c>
      <c r="B63" s="227"/>
      <c r="C63" s="236"/>
      <c r="D63" s="227"/>
      <c r="E63" s="235"/>
      <c r="F63" s="235"/>
      <c r="G63" s="235"/>
      <c r="H63" s="235">
        <v>0</v>
      </c>
      <c r="I63" s="235">
        <v>0</v>
      </c>
      <c r="J63" s="237" t="s">
        <v>63</v>
      </c>
      <c r="K63" s="235">
        <v>3</v>
      </c>
      <c r="L63" s="235">
        <v>1</v>
      </c>
      <c r="M63" s="235">
        <v>1</v>
      </c>
      <c r="N63" s="237" t="s">
        <v>63</v>
      </c>
      <c r="O63" s="237" t="s">
        <v>63</v>
      </c>
      <c r="P63" s="237" t="s">
        <v>63</v>
      </c>
      <c r="Q63" s="237" t="s">
        <v>63</v>
      </c>
      <c r="R63" s="235" t="s">
        <v>63</v>
      </c>
      <c r="S63" s="235" t="s">
        <v>63</v>
      </c>
      <c r="T63" s="235" t="s">
        <v>151</v>
      </c>
      <c r="U63" s="1109" t="s">
        <v>151</v>
      </c>
    </row>
    <row r="64" spans="1:21" s="242" customFormat="1" ht="14.1" customHeight="1">
      <c r="A64" s="1086" t="s">
        <v>285</v>
      </c>
      <c r="B64" s="227">
        <v>18</v>
      </c>
      <c r="C64" s="227">
        <v>35</v>
      </c>
      <c r="D64" s="227">
        <v>36</v>
      </c>
      <c r="E64" s="235">
        <v>52</v>
      </c>
      <c r="F64" s="235">
        <v>62</v>
      </c>
      <c r="G64" s="235">
        <v>79</v>
      </c>
      <c r="H64" s="235">
        <v>95</v>
      </c>
      <c r="I64" s="235">
        <v>70</v>
      </c>
      <c r="J64" s="227">
        <v>61</v>
      </c>
      <c r="K64" s="235">
        <v>78</v>
      </c>
      <c r="L64" s="235">
        <v>81</v>
      </c>
      <c r="M64" s="235">
        <v>80</v>
      </c>
      <c r="N64" s="235">
        <v>63</v>
      </c>
      <c r="O64" s="235">
        <v>24</v>
      </c>
      <c r="P64" s="235">
        <v>76</v>
      </c>
      <c r="Q64" s="235">
        <v>6</v>
      </c>
      <c r="R64" s="235">
        <v>93</v>
      </c>
      <c r="S64" s="235">
        <v>10</v>
      </c>
      <c r="T64" s="235" t="s">
        <v>151</v>
      </c>
      <c r="U64" s="1109" t="s">
        <v>151</v>
      </c>
    </row>
    <row r="65" spans="1:21" s="242" customFormat="1" ht="14.1" customHeight="1">
      <c r="A65" s="1086" t="s">
        <v>286</v>
      </c>
      <c r="B65" s="236">
        <v>0</v>
      </c>
      <c r="C65" s="236">
        <v>0</v>
      </c>
      <c r="D65" s="236">
        <v>0</v>
      </c>
      <c r="E65" s="236">
        <v>0</v>
      </c>
      <c r="F65" s="236">
        <v>0</v>
      </c>
      <c r="G65" s="236">
        <v>0</v>
      </c>
      <c r="H65" s="236">
        <v>0</v>
      </c>
      <c r="I65" s="235">
        <v>1</v>
      </c>
      <c r="J65" s="237" t="s">
        <v>63</v>
      </c>
      <c r="K65" s="237" t="s">
        <v>63</v>
      </c>
      <c r="L65" s="237" t="s">
        <v>63</v>
      </c>
      <c r="M65" s="237" t="s">
        <v>63</v>
      </c>
      <c r="N65" s="237" t="s">
        <v>63</v>
      </c>
      <c r="O65" s="237" t="s">
        <v>63</v>
      </c>
      <c r="P65" s="237" t="s">
        <v>63</v>
      </c>
      <c r="Q65" s="237" t="s">
        <v>63</v>
      </c>
      <c r="R65" s="235" t="s">
        <v>63</v>
      </c>
      <c r="S65" s="235" t="s">
        <v>63</v>
      </c>
      <c r="T65" s="235" t="s">
        <v>151</v>
      </c>
      <c r="U65" s="1109" t="s">
        <v>151</v>
      </c>
    </row>
    <row r="66" spans="1:21" s="242" customFormat="1" ht="14.1" customHeight="1">
      <c r="A66" s="1086" t="s">
        <v>287</v>
      </c>
      <c r="B66" s="236">
        <v>1</v>
      </c>
      <c r="C66" s="236">
        <v>0</v>
      </c>
      <c r="D66" s="236">
        <v>0</v>
      </c>
      <c r="E66" s="235">
        <v>1</v>
      </c>
      <c r="F66" s="236">
        <v>0</v>
      </c>
      <c r="G66" s="235">
        <v>1</v>
      </c>
      <c r="H66" s="236">
        <v>0</v>
      </c>
      <c r="I66" s="236">
        <v>0</v>
      </c>
      <c r="J66" s="237" t="s">
        <v>63</v>
      </c>
      <c r="K66" s="237" t="s">
        <v>63</v>
      </c>
      <c r="L66" s="237" t="s">
        <v>63</v>
      </c>
      <c r="M66" s="237" t="s">
        <v>63</v>
      </c>
      <c r="N66" s="237" t="s">
        <v>63</v>
      </c>
      <c r="O66" s="237" t="s">
        <v>63</v>
      </c>
      <c r="P66" s="237" t="s">
        <v>63</v>
      </c>
      <c r="Q66" s="237" t="s">
        <v>63</v>
      </c>
      <c r="R66" s="235" t="s">
        <v>63</v>
      </c>
      <c r="S66" s="235" t="s">
        <v>63</v>
      </c>
      <c r="T66" s="235" t="s">
        <v>151</v>
      </c>
      <c r="U66" s="1109" t="s">
        <v>151</v>
      </c>
    </row>
    <row r="67" spans="1:21" s="242" customFormat="1" ht="14.1" customHeight="1">
      <c r="A67" s="1086" t="s">
        <v>288</v>
      </c>
      <c r="B67" s="236">
        <v>0</v>
      </c>
      <c r="C67" s="236">
        <v>0</v>
      </c>
      <c r="D67" s="236">
        <v>0</v>
      </c>
      <c r="E67" s="235">
        <v>1</v>
      </c>
      <c r="F67" s="236">
        <v>0</v>
      </c>
      <c r="G67" s="236">
        <v>0</v>
      </c>
      <c r="H67" s="235">
        <v>1</v>
      </c>
      <c r="I67" s="236">
        <v>0</v>
      </c>
      <c r="J67" s="227">
        <v>2</v>
      </c>
      <c r="K67" s="237" t="s">
        <v>63</v>
      </c>
      <c r="L67" s="235">
        <v>1</v>
      </c>
      <c r="M67" s="237" t="s">
        <v>63</v>
      </c>
      <c r="N67" s="235">
        <v>1</v>
      </c>
      <c r="O67" s="237" t="s">
        <v>63</v>
      </c>
      <c r="P67" s="235">
        <v>1</v>
      </c>
      <c r="Q67" s="237" t="s">
        <v>63</v>
      </c>
      <c r="R67" s="235" t="s">
        <v>63</v>
      </c>
      <c r="S67" s="235" t="s">
        <v>63</v>
      </c>
      <c r="T67" s="235" t="s">
        <v>151</v>
      </c>
      <c r="U67" s="1109" t="s">
        <v>151</v>
      </c>
    </row>
    <row r="68" spans="1:21" s="242" customFormat="1" ht="14.1" customHeight="1">
      <c r="A68" s="1086" t="s">
        <v>289</v>
      </c>
      <c r="B68" s="236">
        <v>0</v>
      </c>
      <c r="C68" s="236">
        <v>0</v>
      </c>
      <c r="D68" s="243">
        <v>1</v>
      </c>
      <c r="E68" s="236">
        <v>0</v>
      </c>
      <c r="F68" s="236">
        <v>0</v>
      </c>
      <c r="G68" s="236">
        <v>0</v>
      </c>
      <c r="H68" s="236">
        <v>0</v>
      </c>
      <c r="I68" s="236">
        <v>0</v>
      </c>
      <c r="J68" s="237" t="s">
        <v>63</v>
      </c>
      <c r="K68" s="237" t="s">
        <v>63</v>
      </c>
      <c r="L68" s="237" t="s">
        <v>63</v>
      </c>
      <c r="M68" s="237" t="s">
        <v>63</v>
      </c>
      <c r="N68" s="237" t="s">
        <v>63</v>
      </c>
      <c r="O68" s="237" t="s">
        <v>63</v>
      </c>
      <c r="P68" s="237" t="s">
        <v>63</v>
      </c>
      <c r="Q68" s="237" t="s">
        <v>63</v>
      </c>
      <c r="R68" s="235" t="s">
        <v>63</v>
      </c>
      <c r="S68" s="235" t="s">
        <v>63</v>
      </c>
      <c r="T68" s="235" t="s">
        <v>151</v>
      </c>
      <c r="U68" s="1109" t="s">
        <v>151</v>
      </c>
    </row>
    <row r="69" spans="1:21" s="242" customFormat="1" ht="14.1" customHeight="1">
      <c r="A69" s="1086" t="s">
        <v>290</v>
      </c>
      <c r="B69" s="227">
        <v>2517</v>
      </c>
      <c r="C69" s="227">
        <v>2782</v>
      </c>
      <c r="D69" s="227">
        <v>2793</v>
      </c>
      <c r="E69" s="235">
        <v>2908</v>
      </c>
      <c r="F69" s="235">
        <v>2574</v>
      </c>
      <c r="G69" s="235">
        <v>2819</v>
      </c>
      <c r="H69" s="235">
        <v>3037</v>
      </c>
      <c r="I69" s="235">
        <v>3167</v>
      </c>
      <c r="J69" s="227">
        <v>3325</v>
      </c>
      <c r="K69" s="235">
        <v>3358</v>
      </c>
      <c r="L69" s="235">
        <v>3081</v>
      </c>
      <c r="M69" s="235">
        <v>2851</v>
      </c>
      <c r="N69" s="235">
        <v>1762</v>
      </c>
      <c r="O69" s="235">
        <v>1027</v>
      </c>
      <c r="P69" s="235">
        <v>1916</v>
      </c>
      <c r="Q69" s="235">
        <v>831</v>
      </c>
      <c r="R69" s="235">
        <v>1961</v>
      </c>
      <c r="S69" s="235">
        <v>694</v>
      </c>
      <c r="T69" s="235" t="s">
        <v>151</v>
      </c>
      <c r="U69" s="1109" t="s">
        <v>151</v>
      </c>
    </row>
    <row r="70" spans="1:21" s="242" customFormat="1" ht="14.1" customHeight="1">
      <c r="A70" s="1086" t="s">
        <v>291</v>
      </c>
      <c r="B70" s="236">
        <v>0</v>
      </c>
      <c r="C70" s="236">
        <v>0</v>
      </c>
      <c r="D70" s="236">
        <v>0</v>
      </c>
      <c r="E70" s="236">
        <v>0</v>
      </c>
      <c r="F70" s="235">
        <v>1</v>
      </c>
      <c r="G70" s="236">
        <v>0</v>
      </c>
      <c r="H70" s="236">
        <v>0</v>
      </c>
      <c r="I70" s="235">
        <v>1</v>
      </c>
      <c r="J70" s="227">
        <v>1</v>
      </c>
      <c r="K70" s="237" t="s">
        <v>63</v>
      </c>
      <c r="L70" s="235">
        <v>1</v>
      </c>
      <c r="M70" s="237" t="s">
        <v>63</v>
      </c>
      <c r="N70" s="237" t="s">
        <v>63</v>
      </c>
      <c r="O70" s="235">
        <v>1</v>
      </c>
      <c r="P70" s="237" t="s">
        <v>63</v>
      </c>
      <c r="Q70" s="237" t="s">
        <v>63</v>
      </c>
      <c r="R70" s="235" t="s">
        <v>63</v>
      </c>
      <c r="S70" s="235" t="s">
        <v>63</v>
      </c>
      <c r="T70" s="235" t="s">
        <v>151</v>
      </c>
      <c r="U70" s="1109" t="s">
        <v>151</v>
      </c>
    </row>
    <row r="71" spans="1:21" s="242" customFormat="1" ht="14.1" customHeight="1">
      <c r="A71" s="1086" t="s">
        <v>292</v>
      </c>
      <c r="B71" s="227">
        <v>8204</v>
      </c>
      <c r="C71" s="227">
        <v>9281</v>
      </c>
      <c r="D71" s="227">
        <v>9726</v>
      </c>
      <c r="E71" s="235">
        <v>10641</v>
      </c>
      <c r="F71" s="235">
        <v>11436</v>
      </c>
      <c r="G71" s="235">
        <v>11310</v>
      </c>
      <c r="H71" s="235">
        <v>11972</v>
      </c>
      <c r="I71" s="235">
        <v>12423</v>
      </c>
      <c r="J71" s="227">
        <v>12715</v>
      </c>
      <c r="K71" s="235">
        <v>13489</v>
      </c>
      <c r="L71" s="235">
        <v>13552</v>
      </c>
      <c r="M71" s="235">
        <v>13275</v>
      </c>
      <c r="N71" s="235">
        <v>9236</v>
      </c>
      <c r="O71" s="235">
        <v>3505</v>
      </c>
      <c r="P71" s="235">
        <v>9157</v>
      </c>
      <c r="Q71" s="235">
        <v>3328</v>
      </c>
      <c r="R71" s="235">
        <v>9314</v>
      </c>
      <c r="S71" s="235">
        <v>2833</v>
      </c>
      <c r="T71" s="235" t="s">
        <v>151</v>
      </c>
      <c r="U71" s="1109" t="s">
        <v>151</v>
      </c>
    </row>
    <row r="72" spans="1:21" s="242" customFormat="1" ht="14.1" customHeight="1">
      <c r="A72" s="1086" t="s">
        <v>293</v>
      </c>
      <c r="B72" s="236">
        <v>0</v>
      </c>
      <c r="C72" s="236">
        <v>0</v>
      </c>
      <c r="D72" s="236">
        <v>0</v>
      </c>
      <c r="E72" s="236">
        <v>0</v>
      </c>
      <c r="F72" s="236">
        <v>0</v>
      </c>
      <c r="G72" s="235">
        <v>1</v>
      </c>
      <c r="H72" s="236">
        <v>0</v>
      </c>
      <c r="I72" s="236">
        <v>0</v>
      </c>
      <c r="J72" s="227">
        <v>1</v>
      </c>
      <c r="K72" s="235">
        <v>2</v>
      </c>
      <c r="L72" s="235">
        <v>1</v>
      </c>
      <c r="M72" s="235">
        <v>1</v>
      </c>
      <c r="N72" s="237" t="s">
        <v>63</v>
      </c>
      <c r="O72" s="237" t="s">
        <v>63</v>
      </c>
      <c r="P72" s="237" t="s">
        <v>63</v>
      </c>
      <c r="Q72" s="237" t="s">
        <v>63</v>
      </c>
      <c r="R72" s="235" t="s">
        <v>63</v>
      </c>
      <c r="S72" s="235" t="s">
        <v>63</v>
      </c>
      <c r="T72" s="235" t="s">
        <v>151</v>
      </c>
      <c r="U72" s="1109" t="s">
        <v>151</v>
      </c>
    </row>
    <row r="73" spans="1:21" s="242" customFormat="1" ht="14.1" customHeight="1">
      <c r="A73" s="1086" t="s">
        <v>294</v>
      </c>
      <c r="B73" s="236"/>
      <c r="C73" s="236"/>
      <c r="D73" s="236"/>
      <c r="E73" s="236"/>
      <c r="F73" s="236"/>
      <c r="G73" s="235"/>
      <c r="H73" s="236"/>
      <c r="I73" s="236"/>
      <c r="J73" s="237" t="s">
        <v>63</v>
      </c>
      <c r="K73" s="237" t="s">
        <v>63</v>
      </c>
      <c r="L73" s="237" t="s">
        <v>63</v>
      </c>
      <c r="M73" s="235">
        <v>1</v>
      </c>
      <c r="N73" s="237" t="s">
        <v>63</v>
      </c>
      <c r="O73" s="237" t="s">
        <v>63</v>
      </c>
      <c r="P73" s="237" t="s">
        <v>63</v>
      </c>
      <c r="Q73" s="237" t="s">
        <v>63</v>
      </c>
      <c r="R73" s="235" t="s">
        <v>63</v>
      </c>
      <c r="S73" s="235" t="s">
        <v>63</v>
      </c>
      <c r="T73" s="235" t="s">
        <v>151</v>
      </c>
      <c r="U73" s="1109" t="s">
        <v>151</v>
      </c>
    </row>
    <row r="74" spans="1:21" s="242" customFormat="1" ht="14.1" customHeight="1">
      <c r="A74" s="1086" t="s">
        <v>174</v>
      </c>
      <c r="B74" s="227">
        <v>14</v>
      </c>
      <c r="C74" s="227">
        <v>5</v>
      </c>
      <c r="D74" s="227">
        <v>2</v>
      </c>
      <c r="E74" s="235">
        <v>5</v>
      </c>
      <c r="F74" s="235">
        <v>6</v>
      </c>
      <c r="G74" s="235">
        <v>5</v>
      </c>
      <c r="H74" s="235">
        <v>3</v>
      </c>
      <c r="I74" s="235">
        <v>7</v>
      </c>
      <c r="J74" s="227">
        <v>2</v>
      </c>
      <c r="K74" s="235">
        <v>8</v>
      </c>
      <c r="L74" s="235">
        <v>6</v>
      </c>
      <c r="M74" s="235">
        <v>4</v>
      </c>
      <c r="N74" s="235">
        <v>3</v>
      </c>
      <c r="O74" s="237" t="s">
        <v>63</v>
      </c>
      <c r="P74" s="235">
        <v>4</v>
      </c>
      <c r="Q74" s="235">
        <v>1</v>
      </c>
      <c r="R74" s="235">
        <v>3</v>
      </c>
      <c r="S74" s="235">
        <v>1</v>
      </c>
      <c r="T74" s="235" t="s">
        <v>151</v>
      </c>
      <c r="U74" s="1109" t="s">
        <v>151</v>
      </c>
    </row>
    <row r="75" spans="1:21" s="242" customFormat="1" ht="14.1" customHeight="1">
      <c r="A75" s="1086" t="s">
        <v>295</v>
      </c>
      <c r="B75" s="227">
        <v>23535</v>
      </c>
      <c r="C75" s="227">
        <v>26331</v>
      </c>
      <c r="D75" s="227">
        <v>26855</v>
      </c>
      <c r="E75" s="235">
        <v>28157</v>
      </c>
      <c r="F75" s="235">
        <v>29543</v>
      </c>
      <c r="G75" s="235">
        <v>30250</v>
      </c>
      <c r="H75" s="235">
        <v>31531</v>
      </c>
      <c r="I75" s="235">
        <v>31997</v>
      </c>
      <c r="J75" s="227">
        <v>31132</v>
      </c>
      <c r="K75" s="235">
        <v>33254</v>
      </c>
      <c r="L75" s="235">
        <v>32771</v>
      </c>
      <c r="M75" s="235">
        <v>32734</v>
      </c>
      <c r="N75" s="235">
        <v>24097</v>
      </c>
      <c r="O75" s="235">
        <v>8870</v>
      </c>
      <c r="P75" s="235">
        <v>23364</v>
      </c>
      <c r="Q75" s="235">
        <v>8046</v>
      </c>
      <c r="R75" s="235">
        <v>23489</v>
      </c>
      <c r="S75" s="235">
        <v>7203</v>
      </c>
      <c r="T75" s="235" t="s">
        <v>151</v>
      </c>
      <c r="U75" s="1109" t="s">
        <v>151</v>
      </c>
    </row>
    <row r="76" spans="1:21" s="242" customFormat="1" ht="14.1" customHeight="1">
      <c r="A76" s="1086" t="s">
        <v>296</v>
      </c>
      <c r="B76" s="236">
        <v>3</v>
      </c>
      <c r="C76" s="236">
        <v>1</v>
      </c>
      <c r="D76" s="236">
        <v>3</v>
      </c>
      <c r="E76" s="235">
        <v>2</v>
      </c>
      <c r="F76" s="235">
        <v>4</v>
      </c>
      <c r="G76" s="235">
        <v>1</v>
      </c>
      <c r="H76" s="235">
        <v>4</v>
      </c>
      <c r="I76" s="235">
        <v>2</v>
      </c>
      <c r="J76" s="227">
        <v>2</v>
      </c>
      <c r="K76" s="235">
        <v>1</v>
      </c>
      <c r="L76" s="235">
        <v>2</v>
      </c>
      <c r="M76" s="235">
        <v>1</v>
      </c>
      <c r="N76" s="237" t="s">
        <v>63</v>
      </c>
      <c r="O76" s="237" t="s">
        <v>63</v>
      </c>
      <c r="P76" s="237" t="s">
        <v>63</v>
      </c>
      <c r="Q76" s="237" t="s">
        <v>63</v>
      </c>
      <c r="R76" s="235" t="s">
        <v>63</v>
      </c>
      <c r="S76" s="235" t="s">
        <v>63</v>
      </c>
      <c r="T76" s="235" t="s">
        <v>151</v>
      </c>
      <c r="U76" s="1109" t="s">
        <v>151</v>
      </c>
    </row>
    <row r="77" spans="1:21" s="242" customFormat="1" ht="14.1" customHeight="1">
      <c r="A77" s="1086" t="s">
        <v>297</v>
      </c>
      <c r="B77" s="236">
        <v>3</v>
      </c>
      <c r="C77" s="227">
        <v>3</v>
      </c>
      <c r="D77" s="236">
        <v>7</v>
      </c>
      <c r="E77" s="235">
        <v>7</v>
      </c>
      <c r="F77" s="235">
        <v>7</v>
      </c>
      <c r="G77" s="244">
        <v>8</v>
      </c>
      <c r="H77" s="235">
        <v>4</v>
      </c>
      <c r="I77" s="235">
        <v>14</v>
      </c>
      <c r="J77" s="227">
        <v>15</v>
      </c>
      <c r="K77" s="235">
        <v>3</v>
      </c>
      <c r="L77" s="235">
        <v>8</v>
      </c>
      <c r="M77" s="235">
        <v>3</v>
      </c>
      <c r="N77" s="235">
        <v>5</v>
      </c>
      <c r="O77" s="235">
        <v>4</v>
      </c>
      <c r="P77" s="235">
        <v>5</v>
      </c>
      <c r="Q77" s="235">
        <v>1</v>
      </c>
      <c r="R77" s="235">
        <v>1</v>
      </c>
      <c r="S77" s="235">
        <v>2</v>
      </c>
      <c r="T77" s="235" t="s">
        <v>151</v>
      </c>
      <c r="U77" s="1109" t="s">
        <v>151</v>
      </c>
    </row>
    <row r="78" spans="1:21" s="242" customFormat="1" ht="14.1" customHeight="1">
      <c r="A78" s="1086" t="s">
        <v>298</v>
      </c>
      <c r="B78" s="227">
        <v>86</v>
      </c>
      <c r="C78" s="227">
        <v>128</v>
      </c>
      <c r="D78" s="227">
        <v>118</v>
      </c>
      <c r="E78" s="235">
        <v>138</v>
      </c>
      <c r="F78" s="235">
        <v>139</v>
      </c>
      <c r="G78" s="235">
        <v>168</v>
      </c>
      <c r="H78" s="235">
        <v>154</v>
      </c>
      <c r="I78" s="235">
        <v>171</v>
      </c>
      <c r="J78" s="227">
        <v>234</v>
      </c>
      <c r="K78" s="235">
        <v>223</v>
      </c>
      <c r="L78" s="235">
        <v>248</v>
      </c>
      <c r="M78" s="235">
        <v>246</v>
      </c>
      <c r="N78" s="235">
        <v>219</v>
      </c>
      <c r="O78" s="235">
        <v>61</v>
      </c>
      <c r="P78" s="235">
        <v>196</v>
      </c>
      <c r="Q78" s="235">
        <v>72</v>
      </c>
      <c r="R78" s="235">
        <v>232</v>
      </c>
      <c r="S78" s="235">
        <v>80</v>
      </c>
      <c r="T78" s="235" t="s">
        <v>151</v>
      </c>
      <c r="U78" s="1109" t="s">
        <v>151</v>
      </c>
    </row>
    <row r="79" spans="1:21" s="242" customFormat="1" ht="14.1" customHeight="1">
      <c r="A79" s="1086" t="s">
        <v>299</v>
      </c>
      <c r="B79" s="227">
        <v>3</v>
      </c>
      <c r="C79" s="227">
        <v>4</v>
      </c>
      <c r="D79" s="236">
        <v>0</v>
      </c>
      <c r="E79" s="236">
        <v>0</v>
      </c>
      <c r="F79" s="236">
        <v>0</v>
      </c>
      <c r="G79" s="235">
        <v>1</v>
      </c>
      <c r="H79" s="236">
        <v>0</v>
      </c>
      <c r="I79" s="236">
        <v>0</v>
      </c>
      <c r="J79" s="237" t="s">
        <v>63</v>
      </c>
      <c r="K79" s="237" t="s">
        <v>63</v>
      </c>
      <c r="L79" s="237" t="s">
        <v>63</v>
      </c>
      <c r="M79" s="237" t="s">
        <v>63</v>
      </c>
      <c r="N79" s="237" t="s">
        <v>63</v>
      </c>
      <c r="O79" s="237" t="s">
        <v>63</v>
      </c>
      <c r="P79" s="237" t="s">
        <v>63</v>
      </c>
      <c r="Q79" s="237" t="s">
        <v>63</v>
      </c>
      <c r="R79" s="235" t="s">
        <v>63</v>
      </c>
      <c r="S79" s="235" t="s">
        <v>63</v>
      </c>
      <c r="T79" s="235" t="s">
        <v>151</v>
      </c>
      <c r="U79" s="1109" t="s">
        <v>151</v>
      </c>
    </row>
    <row r="80" spans="1:21" s="242" customFormat="1" ht="14.1" customHeight="1">
      <c r="A80" s="1086" t="s">
        <v>300</v>
      </c>
      <c r="B80" s="227"/>
      <c r="C80" s="227"/>
      <c r="D80" s="236"/>
      <c r="E80" s="236"/>
      <c r="F80" s="236"/>
      <c r="G80" s="235"/>
      <c r="H80" s="236"/>
      <c r="I80" s="236"/>
      <c r="J80" s="237" t="s">
        <v>63</v>
      </c>
      <c r="K80" s="237" t="s">
        <v>63</v>
      </c>
      <c r="L80" s="237" t="s">
        <v>63</v>
      </c>
      <c r="M80" s="235">
        <v>1</v>
      </c>
      <c r="N80" s="237" t="s">
        <v>63</v>
      </c>
      <c r="O80" s="237" t="s">
        <v>63</v>
      </c>
      <c r="P80" s="237" t="s">
        <v>63</v>
      </c>
      <c r="Q80" s="237" t="s">
        <v>63</v>
      </c>
      <c r="R80" s="235">
        <v>1</v>
      </c>
      <c r="S80" s="235" t="s">
        <v>63</v>
      </c>
      <c r="T80" s="235" t="s">
        <v>151</v>
      </c>
      <c r="U80" s="1109" t="s">
        <v>151</v>
      </c>
    </row>
    <row r="81" spans="1:21" s="242" customFormat="1" ht="14.1" customHeight="1">
      <c r="A81" s="1086" t="s">
        <v>301</v>
      </c>
      <c r="B81" s="236">
        <v>0</v>
      </c>
      <c r="C81" s="236">
        <v>0</v>
      </c>
      <c r="D81" s="236">
        <v>0</v>
      </c>
      <c r="E81" s="236">
        <v>0</v>
      </c>
      <c r="F81" s="236">
        <v>0</v>
      </c>
      <c r="G81" s="236">
        <v>0</v>
      </c>
      <c r="H81" s="236">
        <v>0</v>
      </c>
      <c r="I81" s="235">
        <v>2</v>
      </c>
      <c r="J81" s="237" t="s">
        <v>63</v>
      </c>
      <c r="K81" s="235">
        <v>1</v>
      </c>
      <c r="L81" s="237" t="s">
        <v>63</v>
      </c>
      <c r="M81" s="237" t="s">
        <v>63</v>
      </c>
      <c r="N81" s="237" t="s">
        <v>63</v>
      </c>
      <c r="O81" s="237" t="s">
        <v>63</v>
      </c>
      <c r="P81" s="237" t="s">
        <v>63</v>
      </c>
      <c r="Q81" s="237" t="s">
        <v>63</v>
      </c>
      <c r="R81" s="235" t="s">
        <v>63</v>
      </c>
      <c r="S81" s="235" t="s">
        <v>63</v>
      </c>
      <c r="T81" s="235" t="s">
        <v>151</v>
      </c>
      <c r="U81" s="1109" t="s">
        <v>151</v>
      </c>
    </row>
    <row r="82" spans="1:21" s="242" customFormat="1" ht="14.1" customHeight="1">
      <c r="A82" s="1086" t="s">
        <v>302</v>
      </c>
      <c r="B82" s="236">
        <v>3</v>
      </c>
      <c r="C82" s="227">
        <v>2</v>
      </c>
      <c r="D82" s="236">
        <v>2</v>
      </c>
      <c r="E82" s="235">
        <v>8</v>
      </c>
      <c r="F82" s="235">
        <v>2</v>
      </c>
      <c r="G82" s="235">
        <v>2</v>
      </c>
      <c r="H82" s="235">
        <v>5</v>
      </c>
      <c r="I82" s="235">
        <v>2</v>
      </c>
      <c r="J82" s="227">
        <v>5</v>
      </c>
      <c r="K82" s="237" t="s">
        <v>63</v>
      </c>
      <c r="L82" s="235">
        <v>9</v>
      </c>
      <c r="M82" s="235">
        <v>13</v>
      </c>
      <c r="N82" s="235">
        <v>5</v>
      </c>
      <c r="O82" s="235">
        <v>2</v>
      </c>
      <c r="P82" s="235">
        <v>12</v>
      </c>
      <c r="Q82" s="235">
        <v>1</v>
      </c>
      <c r="R82" s="235">
        <v>5</v>
      </c>
      <c r="S82" s="235" t="s">
        <v>63</v>
      </c>
      <c r="T82" s="235" t="s">
        <v>151</v>
      </c>
      <c r="U82" s="1109" t="s">
        <v>151</v>
      </c>
    </row>
    <row r="83" spans="1:21" s="242" customFormat="1" ht="14.1" customHeight="1">
      <c r="A83" s="1086" t="s">
        <v>303</v>
      </c>
      <c r="B83" s="236">
        <v>0</v>
      </c>
      <c r="C83" s="236">
        <v>0</v>
      </c>
      <c r="D83" s="236">
        <v>0</v>
      </c>
      <c r="E83" s="236">
        <v>0</v>
      </c>
      <c r="F83" s="235">
        <v>1</v>
      </c>
      <c r="G83" s="235">
        <v>5</v>
      </c>
      <c r="H83" s="235">
        <v>4</v>
      </c>
      <c r="I83" s="235">
        <v>1</v>
      </c>
      <c r="J83" s="227">
        <v>4</v>
      </c>
      <c r="K83" s="235">
        <v>4</v>
      </c>
      <c r="L83" s="237" t="s">
        <v>63</v>
      </c>
      <c r="M83" s="235">
        <v>2</v>
      </c>
      <c r="N83" s="235">
        <v>2</v>
      </c>
      <c r="O83" s="237" t="s">
        <v>63</v>
      </c>
      <c r="P83" s="235">
        <v>2</v>
      </c>
      <c r="Q83" s="237" t="s">
        <v>63</v>
      </c>
      <c r="R83" s="235" t="s">
        <v>63</v>
      </c>
      <c r="S83" s="235">
        <v>1</v>
      </c>
      <c r="T83" s="235" t="s">
        <v>151</v>
      </c>
      <c r="U83" s="1109" t="s">
        <v>151</v>
      </c>
    </row>
    <row r="84" spans="1:21" s="242" customFormat="1" ht="14.1" customHeight="1">
      <c r="A84" s="1086" t="s">
        <v>304</v>
      </c>
      <c r="B84" s="236">
        <v>0</v>
      </c>
      <c r="C84" s="236">
        <v>0</v>
      </c>
      <c r="D84" s="243">
        <v>1</v>
      </c>
      <c r="E84" s="236">
        <v>0</v>
      </c>
      <c r="F84" s="236">
        <v>0</v>
      </c>
      <c r="G84" s="235">
        <v>1</v>
      </c>
      <c r="H84" s="236">
        <v>0</v>
      </c>
      <c r="I84" s="236">
        <v>0</v>
      </c>
      <c r="J84" s="237" t="s">
        <v>63</v>
      </c>
      <c r="K84" s="235">
        <v>1</v>
      </c>
      <c r="L84" s="237" t="s">
        <v>63</v>
      </c>
      <c r="M84" s="237" t="s">
        <v>63</v>
      </c>
      <c r="N84" s="235">
        <v>1</v>
      </c>
      <c r="O84" s="235">
        <v>1</v>
      </c>
      <c r="P84" s="237" t="s">
        <v>63</v>
      </c>
      <c r="Q84" s="237" t="s">
        <v>63</v>
      </c>
      <c r="R84" s="235" t="s">
        <v>63</v>
      </c>
      <c r="S84" s="235" t="s">
        <v>63</v>
      </c>
      <c r="T84" s="235" t="s">
        <v>151</v>
      </c>
      <c r="U84" s="1109" t="s">
        <v>151</v>
      </c>
    </row>
    <row r="85" spans="1:21" s="242" customFormat="1" ht="14.1" customHeight="1">
      <c r="A85" s="1086" t="s">
        <v>305</v>
      </c>
      <c r="B85" s="243"/>
      <c r="C85" s="243"/>
      <c r="D85" s="243"/>
      <c r="E85" s="235"/>
      <c r="F85" s="235"/>
      <c r="G85" s="235"/>
      <c r="H85" s="235"/>
      <c r="I85" s="235"/>
      <c r="J85" s="245">
        <v>1</v>
      </c>
      <c r="K85" s="237" t="s">
        <v>63</v>
      </c>
      <c r="L85" s="237" t="s">
        <v>63</v>
      </c>
      <c r="M85" s="237" t="s">
        <v>63</v>
      </c>
      <c r="N85" s="237" t="s">
        <v>63</v>
      </c>
      <c r="O85" s="237" t="s">
        <v>63</v>
      </c>
      <c r="P85" s="237" t="s">
        <v>63</v>
      </c>
      <c r="Q85" s="237" t="s">
        <v>63</v>
      </c>
      <c r="R85" s="235" t="s">
        <v>63</v>
      </c>
      <c r="S85" s="235" t="s">
        <v>63</v>
      </c>
      <c r="T85" s="235" t="s">
        <v>151</v>
      </c>
      <c r="U85" s="1109" t="s">
        <v>151</v>
      </c>
    </row>
    <row r="86" spans="1:21" s="242" customFormat="1" ht="14.1" customHeight="1">
      <c r="A86" s="1086" t="s">
        <v>306</v>
      </c>
      <c r="B86" s="236">
        <v>1</v>
      </c>
      <c r="C86" s="236">
        <v>0</v>
      </c>
      <c r="D86" s="236">
        <v>0</v>
      </c>
      <c r="E86" s="235">
        <v>1</v>
      </c>
      <c r="F86" s="235">
        <v>1</v>
      </c>
      <c r="G86" s="236">
        <v>0</v>
      </c>
      <c r="H86" s="236">
        <v>0</v>
      </c>
      <c r="I86" s="236">
        <v>0</v>
      </c>
      <c r="J86" s="237" t="s">
        <v>63</v>
      </c>
      <c r="K86" s="237" t="s">
        <v>63</v>
      </c>
      <c r="L86" s="237" t="s">
        <v>63</v>
      </c>
      <c r="M86" s="237" t="s">
        <v>63</v>
      </c>
      <c r="N86" s="237" t="s">
        <v>63</v>
      </c>
      <c r="O86" s="237" t="s">
        <v>63</v>
      </c>
      <c r="P86" s="237" t="s">
        <v>63</v>
      </c>
      <c r="Q86" s="237" t="s">
        <v>63</v>
      </c>
      <c r="R86" s="235" t="s">
        <v>63</v>
      </c>
      <c r="S86" s="235" t="s">
        <v>63</v>
      </c>
      <c r="T86" s="235" t="s">
        <v>151</v>
      </c>
      <c r="U86" s="1109" t="s">
        <v>151</v>
      </c>
    </row>
    <row r="87" spans="1:21" s="242" customFormat="1" ht="14.1" customHeight="1">
      <c r="A87" s="1086" t="s">
        <v>307</v>
      </c>
      <c r="B87" s="227">
        <v>1</v>
      </c>
      <c r="C87" s="227">
        <v>1</v>
      </c>
      <c r="D87" s="227">
        <v>1</v>
      </c>
      <c r="E87" s="235">
        <v>1</v>
      </c>
      <c r="F87" s="235">
        <v>1</v>
      </c>
      <c r="G87" s="236">
        <v>0</v>
      </c>
      <c r="H87" s="235">
        <v>1</v>
      </c>
      <c r="I87" s="235">
        <v>2</v>
      </c>
      <c r="J87" s="227">
        <v>2</v>
      </c>
      <c r="K87" s="237" t="s">
        <v>63</v>
      </c>
      <c r="L87" s="237" t="s">
        <v>63</v>
      </c>
      <c r="M87" s="237" t="s">
        <v>63</v>
      </c>
      <c r="N87" s="235">
        <v>1</v>
      </c>
      <c r="O87" s="235">
        <v>1</v>
      </c>
      <c r="P87" s="237" t="s">
        <v>63</v>
      </c>
      <c r="Q87" s="237" t="s">
        <v>63</v>
      </c>
      <c r="R87" s="235">
        <v>1</v>
      </c>
      <c r="S87" s="235" t="s">
        <v>63</v>
      </c>
      <c r="T87" s="235" t="s">
        <v>151</v>
      </c>
      <c r="U87" s="1109" t="s">
        <v>151</v>
      </c>
    </row>
    <row r="88" spans="1:21" s="242" customFormat="1" ht="14.1" customHeight="1">
      <c r="A88" s="1086" t="s">
        <v>308</v>
      </c>
      <c r="B88" s="227">
        <v>193</v>
      </c>
      <c r="C88" s="227">
        <v>203</v>
      </c>
      <c r="D88" s="227">
        <v>234</v>
      </c>
      <c r="E88" s="235">
        <v>251</v>
      </c>
      <c r="F88" s="235">
        <v>245</v>
      </c>
      <c r="G88" s="235">
        <v>285</v>
      </c>
      <c r="H88" s="235">
        <v>303</v>
      </c>
      <c r="I88" s="235">
        <v>327</v>
      </c>
      <c r="J88" s="227">
        <v>302</v>
      </c>
      <c r="K88" s="235">
        <v>304</v>
      </c>
      <c r="L88" s="235">
        <v>296</v>
      </c>
      <c r="M88" s="235">
        <v>237</v>
      </c>
      <c r="N88" s="235">
        <v>239</v>
      </c>
      <c r="O88" s="235">
        <v>76</v>
      </c>
      <c r="P88" s="235">
        <v>225</v>
      </c>
      <c r="Q88" s="235">
        <v>67</v>
      </c>
      <c r="R88" s="235">
        <v>293</v>
      </c>
      <c r="S88" s="235">
        <v>63</v>
      </c>
      <c r="T88" s="235" t="s">
        <v>151</v>
      </c>
      <c r="U88" s="1109" t="s">
        <v>151</v>
      </c>
    </row>
    <row r="89" spans="1:21" s="242" customFormat="1" ht="14.1" customHeight="1">
      <c r="A89" s="1086" t="s">
        <v>309</v>
      </c>
      <c r="B89" s="227">
        <v>37</v>
      </c>
      <c r="C89" s="227">
        <v>41</v>
      </c>
      <c r="D89" s="227">
        <v>49</v>
      </c>
      <c r="E89" s="235">
        <v>52</v>
      </c>
      <c r="F89" s="235">
        <v>63</v>
      </c>
      <c r="G89" s="235">
        <v>80</v>
      </c>
      <c r="H89" s="235">
        <v>79</v>
      </c>
      <c r="I89" s="235">
        <v>105</v>
      </c>
      <c r="J89" s="227">
        <v>103</v>
      </c>
      <c r="K89" s="235">
        <v>88</v>
      </c>
      <c r="L89" s="235">
        <v>93</v>
      </c>
      <c r="M89" s="235">
        <v>99</v>
      </c>
      <c r="N89" s="235">
        <v>66</v>
      </c>
      <c r="O89" s="235">
        <v>19</v>
      </c>
      <c r="P89" s="235">
        <v>65</v>
      </c>
      <c r="Q89" s="235">
        <v>19</v>
      </c>
      <c r="R89" s="235">
        <v>59</v>
      </c>
      <c r="S89" s="235">
        <v>29</v>
      </c>
      <c r="T89" s="235" t="s">
        <v>151</v>
      </c>
      <c r="U89" s="1109" t="s">
        <v>151</v>
      </c>
    </row>
    <row r="90" spans="1:21" s="242" customFormat="1" ht="14.1" customHeight="1">
      <c r="A90" s="1086" t="s">
        <v>310</v>
      </c>
      <c r="B90" s="227">
        <v>2280</v>
      </c>
      <c r="C90" s="227">
        <v>2869</v>
      </c>
      <c r="D90" s="227">
        <v>2878</v>
      </c>
      <c r="E90" s="235">
        <v>3696</v>
      </c>
      <c r="F90" s="235">
        <v>4482</v>
      </c>
      <c r="G90" s="235">
        <v>5515</v>
      </c>
      <c r="H90" s="235">
        <v>6411</v>
      </c>
      <c r="I90" s="235">
        <v>7082</v>
      </c>
      <c r="J90" s="227">
        <v>7835</v>
      </c>
      <c r="K90" s="235">
        <v>7676</v>
      </c>
      <c r="L90" s="235">
        <v>9115</v>
      </c>
      <c r="M90" s="235">
        <v>9809</v>
      </c>
      <c r="N90" s="235">
        <v>7678</v>
      </c>
      <c r="O90" s="235">
        <v>3181</v>
      </c>
      <c r="P90" s="235">
        <v>7925</v>
      </c>
      <c r="Q90" s="235">
        <v>3101</v>
      </c>
      <c r="R90" s="235">
        <v>9342</v>
      </c>
      <c r="S90" s="235">
        <v>2949</v>
      </c>
      <c r="T90" s="235" t="s">
        <v>151</v>
      </c>
      <c r="U90" s="1109" t="s">
        <v>151</v>
      </c>
    </row>
    <row r="91" spans="1:21" s="242" customFormat="1" ht="14.1" customHeight="1">
      <c r="A91" s="1086" t="s">
        <v>311</v>
      </c>
      <c r="B91" s="227">
        <v>37</v>
      </c>
      <c r="C91" s="227">
        <v>25</v>
      </c>
      <c r="D91" s="227">
        <v>19</v>
      </c>
      <c r="E91" s="235">
        <v>27</v>
      </c>
      <c r="F91" s="235">
        <v>21</v>
      </c>
      <c r="G91" s="235">
        <v>29</v>
      </c>
      <c r="H91" s="235">
        <v>43</v>
      </c>
      <c r="I91" s="235">
        <v>41</v>
      </c>
      <c r="J91" s="227">
        <v>49</v>
      </c>
      <c r="K91" s="235">
        <v>35</v>
      </c>
      <c r="L91" s="235">
        <v>38</v>
      </c>
      <c r="M91" s="235">
        <v>27</v>
      </c>
      <c r="N91" s="235">
        <v>22</v>
      </c>
      <c r="O91" s="235">
        <v>12</v>
      </c>
      <c r="P91" s="235">
        <v>31</v>
      </c>
      <c r="Q91" s="235">
        <v>9</v>
      </c>
      <c r="R91" s="235">
        <v>37</v>
      </c>
      <c r="S91" s="235">
        <v>2</v>
      </c>
      <c r="T91" s="235" t="s">
        <v>151</v>
      </c>
      <c r="U91" s="1109" t="s">
        <v>151</v>
      </c>
    </row>
    <row r="92" spans="1:21" s="242" customFormat="1" ht="14.1" customHeight="1">
      <c r="A92" s="1086" t="s">
        <v>312</v>
      </c>
      <c r="B92" s="227">
        <v>18</v>
      </c>
      <c r="C92" s="227">
        <v>28</v>
      </c>
      <c r="D92" s="227">
        <v>29</v>
      </c>
      <c r="E92" s="235">
        <v>67</v>
      </c>
      <c r="F92" s="235">
        <v>87</v>
      </c>
      <c r="G92" s="235">
        <v>69</v>
      </c>
      <c r="H92" s="235">
        <v>39</v>
      </c>
      <c r="I92" s="235">
        <v>58</v>
      </c>
      <c r="J92" s="227">
        <v>64</v>
      </c>
      <c r="K92" s="235">
        <v>78</v>
      </c>
      <c r="L92" s="235">
        <v>157</v>
      </c>
      <c r="M92" s="235">
        <v>172</v>
      </c>
      <c r="N92" s="235">
        <v>88</v>
      </c>
      <c r="O92" s="235">
        <v>13</v>
      </c>
      <c r="P92" s="235">
        <v>82</v>
      </c>
      <c r="Q92" s="235">
        <v>16</v>
      </c>
      <c r="R92" s="235">
        <v>106</v>
      </c>
      <c r="S92" s="235">
        <v>15</v>
      </c>
      <c r="T92" s="235" t="s">
        <v>151</v>
      </c>
      <c r="U92" s="1109" t="s">
        <v>151</v>
      </c>
    </row>
    <row r="93" spans="1:21" s="242" customFormat="1" ht="14.1" customHeight="1">
      <c r="A93" s="1086" t="s">
        <v>313</v>
      </c>
      <c r="B93" s="236">
        <v>0</v>
      </c>
      <c r="C93" s="236">
        <v>1</v>
      </c>
      <c r="D93" s="236">
        <v>1</v>
      </c>
      <c r="E93" s="236">
        <v>0</v>
      </c>
      <c r="F93" s="236">
        <v>0</v>
      </c>
      <c r="G93" s="235">
        <v>3</v>
      </c>
      <c r="H93" s="235">
        <v>1</v>
      </c>
      <c r="I93" s="235">
        <v>3</v>
      </c>
      <c r="J93" s="227">
        <v>2</v>
      </c>
      <c r="K93" s="235">
        <v>1</v>
      </c>
      <c r="L93" s="237" t="s">
        <v>63</v>
      </c>
      <c r="M93" s="235">
        <v>4</v>
      </c>
      <c r="N93" s="235">
        <v>2</v>
      </c>
      <c r="O93" s="235">
        <v>1</v>
      </c>
      <c r="P93" s="235">
        <v>7</v>
      </c>
      <c r="Q93" s="235" t="s">
        <v>151</v>
      </c>
      <c r="R93" s="235">
        <v>1</v>
      </c>
      <c r="S93" s="235" t="s">
        <v>63</v>
      </c>
      <c r="T93" s="235" t="s">
        <v>151</v>
      </c>
      <c r="U93" s="1109" t="s">
        <v>151</v>
      </c>
    </row>
    <row r="94" spans="1:21" s="242" customFormat="1" ht="14.1" customHeight="1">
      <c r="A94" s="1086" t="s">
        <v>314</v>
      </c>
      <c r="B94" s="227">
        <v>561</v>
      </c>
      <c r="C94" s="227">
        <v>740</v>
      </c>
      <c r="D94" s="227">
        <v>711</v>
      </c>
      <c r="E94" s="235">
        <v>785</v>
      </c>
      <c r="F94" s="235">
        <v>901</v>
      </c>
      <c r="G94" s="235">
        <v>913</v>
      </c>
      <c r="H94" s="235">
        <v>1088</v>
      </c>
      <c r="I94" s="235">
        <v>1087</v>
      </c>
      <c r="J94" s="227">
        <v>1245</v>
      </c>
      <c r="K94" s="235">
        <v>1408</v>
      </c>
      <c r="L94" s="235">
        <v>1487</v>
      </c>
      <c r="M94" s="235">
        <v>1612</v>
      </c>
      <c r="N94" s="235">
        <v>1118</v>
      </c>
      <c r="O94" s="235">
        <v>532</v>
      </c>
      <c r="P94" s="235">
        <v>1271</v>
      </c>
      <c r="Q94" s="235">
        <v>564</v>
      </c>
      <c r="R94" s="235">
        <v>1226</v>
      </c>
      <c r="S94" s="235">
        <v>459</v>
      </c>
      <c r="T94" s="235" t="s">
        <v>151</v>
      </c>
      <c r="U94" s="1109" t="s">
        <v>151</v>
      </c>
    </row>
    <row r="95" spans="1:21" s="242" customFormat="1" ht="14.1" customHeight="1">
      <c r="A95" s="1086" t="s">
        <v>315</v>
      </c>
      <c r="B95" s="236">
        <v>0</v>
      </c>
      <c r="C95" s="236">
        <v>0</v>
      </c>
      <c r="D95" s="236">
        <v>0</v>
      </c>
      <c r="E95" s="235">
        <v>2</v>
      </c>
      <c r="F95" s="235">
        <v>4</v>
      </c>
      <c r="G95" s="235">
        <v>9</v>
      </c>
      <c r="H95" s="235">
        <v>21</v>
      </c>
      <c r="I95" s="235">
        <v>22</v>
      </c>
      <c r="J95" s="227">
        <v>12</v>
      </c>
      <c r="K95" s="235">
        <v>5</v>
      </c>
      <c r="L95" s="235">
        <v>13</v>
      </c>
      <c r="M95" s="235">
        <v>9</v>
      </c>
      <c r="N95" s="235">
        <v>7</v>
      </c>
      <c r="O95" s="235">
        <v>2</v>
      </c>
      <c r="P95" s="235">
        <v>5</v>
      </c>
      <c r="Q95" s="235">
        <v>3</v>
      </c>
      <c r="R95" s="235">
        <v>12</v>
      </c>
      <c r="S95" s="235">
        <v>2</v>
      </c>
      <c r="T95" s="235" t="s">
        <v>151</v>
      </c>
      <c r="U95" s="1109" t="s">
        <v>151</v>
      </c>
    </row>
    <row r="96" spans="1:21" s="242" customFormat="1" ht="14.1" customHeight="1">
      <c r="A96" s="1086" t="s">
        <v>316</v>
      </c>
      <c r="B96" s="227">
        <v>4114</v>
      </c>
      <c r="C96" s="227">
        <v>4916</v>
      </c>
      <c r="D96" s="227">
        <v>4772</v>
      </c>
      <c r="E96" s="235">
        <v>5119</v>
      </c>
      <c r="F96" s="235">
        <v>5666</v>
      </c>
      <c r="G96" s="235">
        <v>6414</v>
      </c>
      <c r="H96" s="235">
        <v>7320</v>
      </c>
      <c r="I96" s="235">
        <v>7543</v>
      </c>
      <c r="J96" s="227">
        <v>7876</v>
      </c>
      <c r="K96" s="235">
        <v>8251</v>
      </c>
      <c r="L96" s="235">
        <v>8664</v>
      </c>
      <c r="M96" s="235">
        <v>8312</v>
      </c>
      <c r="N96" s="235">
        <v>6170</v>
      </c>
      <c r="O96" s="235">
        <v>2533</v>
      </c>
      <c r="P96" s="235">
        <v>6415</v>
      </c>
      <c r="Q96" s="235">
        <v>2302</v>
      </c>
      <c r="R96" s="235">
        <v>6999</v>
      </c>
      <c r="S96" s="235">
        <v>2219</v>
      </c>
      <c r="T96" s="235" t="s">
        <v>151</v>
      </c>
      <c r="U96" s="1109" t="s">
        <v>151</v>
      </c>
    </row>
    <row r="97" spans="1:21" s="242" customFormat="1" ht="14.1" customHeight="1">
      <c r="A97" s="1086" t="s">
        <v>317</v>
      </c>
      <c r="B97" s="227">
        <v>3832</v>
      </c>
      <c r="C97" s="227">
        <v>4273</v>
      </c>
      <c r="D97" s="227">
        <v>4460</v>
      </c>
      <c r="E97" s="235">
        <v>4576</v>
      </c>
      <c r="F97" s="235">
        <v>4947</v>
      </c>
      <c r="G97" s="235">
        <v>5086</v>
      </c>
      <c r="H97" s="235">
        <v>5139</v>
      </c>
      <c r="I97" s="235">
        <v>5374</v>
      </c>
      <c r="J97" s="227">
        <v>5353</v>
      </c>
      <c r="K97" s="235">
        <v>5871</v>
      </c>
      <c r="L97" s="235">
        <v>6165</v>
      </c>
      <c r="M97" s="235">
        <v>6046</v>
      </c>
      <c r="N97" s="235">
        <v>4866</v>
      </c>
      <c r="O97" s="235">
        <v>1361</v>
      </c>
      <c r="P97" s="235">
        <v>4506</v>
      </c>
      <c r="Q97" s="235">
        <v>1294</v>
      </c>
      <c r="R97" s="235">
        <v>4690</v>
      </c>
      <c r="S97" s="235">
        <v>1100</v>
      </c>
      <c r="T97" s="235" t="s">
        <v>151</v>
      </c>
      <c r="U97" s="1109" t="s">
        <v>151</v>
      </c>
    </row>
    <row r="98" spans="1:21" s="242" customFormat="1" ht="14.1" customHeight="1">
      <c r="A98" s="1086" t="s">
        <v>318</v>
      </c>
      <c r="B98" s="227">
        <v>4</v>
      </c>
      <c r="C98" s="227">
        <v>12</v>
      </c>
      <c r="D98" s="227">
        <v>11</v>
      </c>
      <c r="E98" s="235">
        <v>3</v>
      </c>
      <c r="F98" s="235">
        <v>7</v>
      </c>
      <c r="G98" s="235">
        <v>14</v>
      </c>
      <c r="H98" s="235">
        <v>9</v>
      </c>
      <c r="I98" s="235">
        <v>10</v>
      </c>
      <c r="J98" s="227">
        <v>15</v>
      </c>
      <c r="K98" s="235">
        <v>13</v>
      </c>
      <c r="L98" s="235">
        <v>14</v>
      </c>
      <c r="M98" s="235">
        <v>12</v>
      </c>
      <c r="N98" s="235">
        <v>5</v>
      </c>
      <c r="O98" s="235">
        <v>7</v>
      </c>
      <c r="P98" s="235">
        <v>2</v>
      </c>
      <c r="Q98" s="235" t="s">
        <v>151</v>
      </c>
      <c r="R98" s="235">
        <v>6</v>
      </c>
      <c r="S98" s="235">
        <v>1</v>
      </c>
      <c r="T98" s="235" t="s">
        <v>151</v>
      </c>
      <c r="U98" s="1109" t="s">
        <v>151</v>
      </c>
    </row>
    <row r="99" spans="1:21" s="242" customFormat="1" ht="14.1" customHeight="1">
      <c r="A99" s="1086" t="s">
        <v>319</v>
      </c>
      <c r="B99" s="227">
        <v>79725</v>
      </c>
      <c r="C99" s="227">
        <v>84473</v>
      </c>
      <c r="D99" s="227">
        <v>86456</v>
      </c>
      <c r="E99" s="235">
        <v>84842</v>
      </c>
      <c r="F99" s="235">
        <v>88861</v>
      </c>
      <c r="G99" s="235">
        <v>90240</v>
      </c>
      <c r="H99" s="235">
        <v>87369</v>
      </c>
      <c r="I99" s="235">
        <v>89255</v>
      </c>
      <c r="J99" s="227">
        <v>89028</v>
      </c>
      <c r="K99" s="235">
        <v>91383</v>
      </c>
      <c r="L99" s="235">
        <v>89364</v>
      </c>
      <c r="M99" s="235">
        <v>87872</v>
      </c>
      <c r="N99" s="235">
        <v>68471</v>
      </c>
      <c r="O99" s="235">
        <v>21387</v>
      </c>
      <c r="P99" s="235">
        <v>66346</v>
      </c>
      <c r="Q99" s="235">
        <v>18625</v>
      </c>
      <c r="R99" s="235">
        <v>63114</v>
      </c>
      <c r="S99" s="235">
        <v>16810</v>
      </c>
      <c r="T99" s="235" t="s">
        <v>151</v>
      </c>
      <c r="U99" s="1109" t="s">
        <v>151</v>
      </c>
    </row>
    <row r="100" spans="1:21" s="242" customFormat="1" ht="14.1" customHeight="1">
      <c r="A100" s="1086" t="s">
        <v>320</v>
      </c>
      <c r="B100" s="236">
        <v>0</v>
      </c>
      <c r="C100" s="236">
        <v>0</v>
      </c>
      <c r="D100" s="236">
        <v>0</v>
      </c>
      <c r="E100" s="235">
        <v>9</v>
      </c>
      <c r="F100" s="235">
        <v>9</v>
      </c>
      <c r="G100" s="235">
        <v>5</v>
      </c>
      <c r="H100" s="235">
        <v>13</v>
      </c>
      <c r="I100" s="235">
        <v>11</v>
      </c>
      <c r="J100" s="227">
        <v>11</v>
      </c>
      <c r="K100" s="235">
        <v>9</v>
      </c>
      <c r="L100" s="235">
        <v>33</v>
      </c>
      <c r="M100" s="235">
        <v>26</v>
      </c>
      <c r="N100" s="235">
        <v>16</v>
      </c>
      <c r="O100" s="235">
        <v>2</v>
      </c>
      <c r="P100" s="235">
        <v>14</v>
      </c>
      <c r="Q100" s="235">
        <v>1</v>
      </c>
      <c r="R100" s="235">
        <v>10</v>
      </c>
      <c r="S100" s="235">
        <v>1</v>
      </c>
      <c r="T100" s="235" t="s">
        <v>151</v>
      </c>
      <c r="U100" s="1109" t="s">
        <v>151</v>
      </c>
    </row>
    <row r="101" spans="1:21" s="242" customFormat="1" ht="14.1" customHeight="1">
      <c r="A101" s="1086" t="s">
        <v>321</v>
      </c>
      <c r="B101" s="227">
        <v>12</v>
      </c>
      <c r="C101" s="227">
        <v>8</v>
      </c>
      <c r="D101" s="227">
        <v>14</v>
      </c>
      <c r="E101" s="235">
        <v>5</v>
      </c>
      <c r="F101" s="235">
        <v>16</v>
      </c>
      <c r="G101" s="235">
        <v>16</v>
      </c>
      <c r="H101" s="235">
        <v>26</v>
      </c>
      <c r="I101" s="235">
        <v>22</v>
      </c>
      <c r="J101" s="227">
        <v>29</v>
      </c>
      <c r="K101" s="235">
        <v>27</v>
      </c>
      <c r="L101" s="235">
        <v>43</v>
      </c>
      <c r="M101" s="235">
        <v>22</v>
      </c>
      <c r="N101" s="235">
        <v>13</v>
      </c>
      <c r="O101" s="235">
        <v>5</v>
      </c>
      <c r="P101" s="235">
        <v>23</v>
      </c>
      <c r="Q101" s="235">
        <v>7</v>
      </c>
      <c r="R101" s="235">
        <v>13</v>
      </c>
      <c r="S101" s="235">
        <v>4</v>
      </c>
      <c r="T101" s="235" t="s">
        <v>151</v>
      </c>
      <c r="U101" s="1109" t="s">
        <v>151</v>
      </c>
    </row>
    <row r="102" spans="1:21" s="242" customFormat="1" ht="14.1" customHeight="1">
      <c r="A102" s="1086" t="s">
        <v>322</v>
      </c>
      <c r="B102" s="227">
        <v>1</v>
      </c>
      <c r="C102" s="227">
        <v>2</v>
      </c>
      <c r="D102" s="227">
        <v>3</v>
      </c>
      <c r="E102" s="235">
        <v>8</v>
      </c>
      <c r="F102" s="235">
        <v>4</v>
      </c>
      <c r="G102" s="235">
        <v>5</v>
      </c>
      <c r="H102" s="235">
        <v>15</v>
      </c>
      <c r="I102" s="235">
        <v>6</v>
      </c>
      <c r="J102" s="227">
        <v>13</v>
      </c>
      <c r="K102" s="235">
        <v>7</v>
      </c>
      <c r="L102" s="235">
        <v>11</v>
      </c>
      <c r="M102" s="235">
        <v>16</v>
      </c>
      <c r="N102" s="235">
        <v>17</v>
      </c>
      <c r="O102" s="235">
        <v>2</v>
      </c>
      <c r="P102" s="235">
        <v>8</v>
      </c>
      <c r="Q102" s="235">
        <v>1</v>
      </c>
      <c r="R102" s="235">
        <v>6</v>
      </c>
      <c r="S102" s="235">
        <v>1</v>
      </c>
      <c r="T102" s="235" t="s">
        <v>151</v>
      </c>
      <c r="U102" s="1109" t="s">
        <v>151</v>
      </c>
    </row>
    <row r="103" spans="1:21" s="242" customFormat="1" ht="14.1" customHeight="1">
      <c r="A103" s="1086" t="s">
        <v>323</v>
      </c>
      <c r="B103" s="227">
        <v>9</v>
      </c>
      <c r="C103" s="227">
        <v>4</v>
      </c>
      <c r="D103" s="227">
        <v>4</v>
      </c>
      <c r="E103" s="235">
        <v>2</v>
      </c>
      <c r="F103" s="235">
        <v>10</v>
      </c>
      <c r="G103" s="235">
        <v>7</v>
      </c>
      <c r="H103" s="235">
        <v>19</v>
      </c>
      <c r="I103" s="235">
        <v>6</v>
      </c>
      <c r="J103" s="227">
        <v>16</v>
      </c>
      <c r="K103" s="235">
        <v>31</v>
      </c>
      <c r="L103" s="235">
        <v>33</v>
      </c>
      <c r="M103" s="235">
        <v>41</v>
      </c>
      <c r="N103" s="235">
        <v>35</v>
      </c>
      <c r="O103" s="235">
        <v>10</v>
      </c>
      <c r="P103" s="235">
        <v>25</v>
      </c>
      <c r="Q103" s="235">
        <v>22</v>
      </c>
      <c r="R103" s="235">
        <v>14</v>
      </c>
      <c r="S103" s="235">
        <v>28</v>
      </c>
      <c r="T103" s="235" t="s">
        <v>151</v>
      </c>
      <c r="U103" s="1109" t="s">
        <v>151</v>
      </c>
    </row>
    <row r="104" spans="1:21" s="242" customFormat="1" ht="11.25" customHeight="1">
      <c r="A104" s="1086" t="s">
        <v>324</v>
      </c>
      <c r="B104" s="236">
        <v>1</v>
      </c>
      <c r="C104" s="236">
        <v>2</v>
      </c>
      <c r="D104" s="236">
        <v>1</v>
      </c>
      <c r="E104" s="236">
        <v>0</v>
      </c>
      <c r="F104" s="236">
        <v>0</v>
      </c>
      <c r="G104" s="236">
        <v>0</v>
      </c>
      <c r="H104" s="236">
        <v>0</v>
      </c>
      <c r="I104" s="236">
        <v>0</v>
      </c>
      <c r="J104" s="237" t="s">
        <v>63</v>
      </c>
      <c r="K104" s="237" t="s">
        <v>63</v>
      </c>
      <c r="L104" s="237" t="s">
        <v>63</v>
      </c>
      <c r="M104" s="237" t="s">
        <v>63</v>
      </c>
      <c r="N104" s="235">
        <v>1</v>
      </c>
      <c r="O104" s="237" t="s">
        <v>63</v>
      </c>
      <c r="P104" s="237" t="s">
        <v>63</v>
      </c>
      <c r="Q104" s="237" t="s">
        <v>63</v>
      </c>
      <c r="R104" s="235" t="s">
        <v>63</v>
      </c>
      <c r="S104" s="235" t="s">
        <v>63</v>
      </c>
      <c r="T104" s="235" t="s">
        <v>151</v>
      </c>
      <c r="U104" s="1109" t="s">
        <v>151</v>
      </c>
    </row>
    <row r="105" spans="1:21" s="242" customFormat="1" ht="14.1" customHeight="1">
      <c r="A105" s="1086" t="s">
        <v>325</v>
      </c>
      <c r="B105" s="227">
        <v>23589</v>
      </c>
      <c r="C105" s="227">
        <v>25507</v>
      </c>
      <c r="D105" s="227">
        <v>24066</v>
      </c>
      <c r="E105" s="235">
        <v>26648</v>
      </c>
      <c r="F105" s="235">
        <v>28474</v>
      </c>
      <c r="G105" s="235">
        <v>30618</v>
      </c>
      <c r="H105" s="235">
        <v>34795</v>
      </c>
      <c r="I105" s="235">
        <v>39535</v>
      </c>
      <c r="J105" s="227">
        <v>39941</v>
      </c>
      <c r="K105" s="235">
        <v>41823</v>
      </c>
      <c r="L105" s="235">
        <v>38026</v>
      </c>
      <c r="M105" s="235">
        <v>36645</v>
      </c>
      <c r="N105" s="235">
        <v>28390</v>
      </c>
      <c r="O105" s="235">
        <v>10675</v>
      </c>
      <c r="P105" s="235">
        <v>33228</v>
      </c>
      <c r="Q105" s="235">
        <v>9063</v>
      </c>
      <c r="R105" s="235">
        <v>31971</v>
      </c>
      <c r="S105" s="235">
        <v>7950</v>
      </c>
      <c r="T105" s="235" t="s">
        <v>151</v>
      </c>
      <c r="U105" s="1109" t="s">
        <v>151</v>
      </c>
    </row>
    <row r="106" spans="1:21" s="242" customFormat="1" ht="14.1" customHeight="1">
      <c r="A106" s="1086" t="s">
        <v>326</v>
      </c>
      <c r="B106" s="227"/>
      <c r="C106" s="227"/>
      <c r="D106" s="227"/>
      <c r="E106" s="235"/>
      <c r="F106" s="235"/>
      <c r="G106" s="235"/>
      <c r="H106" s="235"/>
      <c r="I106" s="235"/>
      <c r="J106" s="227"/>
      <c r="K106" s="235"/>
      <c r="L106" s="235"/>
      <c r="M106" s="235"/>
      <c r="N106" s="235"/>
      <c r="O106" s="235"/>
      <c r="P106" s="235">
        <v>1</v>
      </c>
      <c r="Q106" s="237" t="s">
        <v>63</v>
      </c>
      <c r="R106" s="235" t="s">
        <v>63</v>
      </c>
      <c r="S106" s="235" t="s">
        <v>63</v>
      </c>
      <c r="T106" s="235" t="s">
        <v>151</v>
      </c>
      <c r="U106" s="1109" t="s">
        <v>151</v>
      </c>
    </row>
    <row r="107" spans="1:21" s="242" customFormat="1" ht="14.1" customHeight="1">
      <c r="A107" s="1086" t="s">
        <v>327</v>
      </c>
      <c r="B107" s="227">
        <v>25</v>
      </c>
      <c r="C107" s="227">
        <v>18</v>
      </c>
      <c r="D107" s="227">
        <v>39</v>
      </c>
      <c r="E107" s="235">
        <v>49</v>
      </c>
      <c r="F107" s="235">
        <v>71</v>
      </c>
      <c r="G107" s="235">
        <v>98</v>
      </c>
      <c r="H107" s="235">
        <v>132</v>
      </c>
      <c r="I107" s="235">
        <v>89</v>
      </c>
      <c r="J107" s="227">
        <v>71</v>
      </c>
      <c r="K107" s="235">
        <v>105</v>
      </c>
      <c r="L107" s="235">
        <v>46</v>
      </c>
      <c r="M107" s="235">
        <v>59</v>
      </c>
      <c r="N107" s="235">
        <v>65</v>
      </c>
      <c r="O107" s="235">
        <v>7</v>
      </c>
      <c r="P107" s="235">
        <v>26</v>
      </c>
      <c r="Q107" s="235">
        <v>6</v>
      </c>
      <c r="R107" s="235">
        <v>50</v>
      </c>
      <c r="S107" s="235">
        <v>4</v>
      </c>
      <c r="T107" s="235" t="s">
        <v>151</v>
      </c>
      <c r="U107" s="1109" t="s">
        <v>151</v>
      </c>
    </row>
    <row r="108" spans="1:21" s="242" customFormat="1" ht="14.1" customHeight="1">
      <c r="A108" s="1086" t="s">
        <v>328</v>
      </c>
      <c r="B108" s="236">
        <v>0</v>
      </c>
      <c r="C108" s="236">
        <v>0</v>
      </c>
      <c r="D108" s="236">
        <v>0</v>
      </c>
      <c r="E108" s="236">
        <v>0</v>
      </c>
      <c r="F108" s="236">
        <v>0</v>
      </c>
      <c r="G108" s="236">
        <v>0</v>
      </c>
      <c r="H108" s="235">
        <v>1</v>
      </c>
      <c r="I108" s="236">
        <v>0</v>
      </c>
      <c r="J108" s="237" t="s">
        <v>63</v>
      </c>
      <c r="K108" s="237" t="s">
        <v>63</v>
      </c>
      <c r="L108" s="237" t="s">
        <v>63</v>
      </c>
      <c r="M108" s="235">
        <v>2</v>
      </c>
      <c r="N108" s="237" t="s">
        <v>63</v>
      </c>
      <c r="O108" s="237" t="s">
        <v>63</v>
      </c>
      <c r="P108" s="235">
        <v>3</v>
      </c>
      <c r="Q108" s="237" t="s">
        <v>63</v>
      </c>
      <c r="R108" s="235">
        <v>2</v>
      </c>
      <c r="S108" s="235" t="s">
        <v>63</v>
      </c>
      <c r="T108" s="235" t="s">
        <v>151</v>
      </c>
      <c r="U108" s="1109" t="s">
        <v>151</v>
      </c>
    </row>
    <row r="109" spans="1:21" s="242" customFormat="1" ht="14.1" customHeight="1">
      <c r="A109" s="1086" t="s">
        <v>329</v>
      </c>
      <c r="B109" s="236"/>
      <c r="C109" s="236"/>
      <c r="D109" s="236"/>
      <c r="E109" s="236"/>
      <c r="F109" s="236"/>
      <c r="G109" s="236"/>
      <c r="H109" s="235"/>
      <c r="I109" s="236"/>
      <c r="J109" s="237"/>
      <c r="K109" s="237" t="s">
        <v>63</v>
      </c>
      <c r="L109" s="237" t="s">
        <v>63</v>
      </c>
      <c r="M109" s="237" t="s">
        <v>63</v>
      </c>
      <c r="N109" s="237" t="s">
        <v>63</v>
      </c>
      <c r="O109" s="235">
        <v>1</v>
      </c>
      <c r="P109" s="235">
        <v>2</v>
      </c>
      <c r="Q109" s="237" t="s">
        <v>63</v>
      </c>
      <c r="R109" s="235" t="s">
        <v>63</v>
      </c>
      <c r="S109" s="235" t="s">
        <v>63</v>
      </c>
      <c r="T109" s="235" t="s">
        <v>151</v>
      </c>
      <c r="U109" s="1109" t="s">
        <v>151</v>
      </c>
    </row>
    <row r="110" spans="1:21" s="242" customFormat="1" ht="14.1" customHeight="1">
      <c r="A110" s="1110" t="s">
        <v>330</v>
      </c>
      <c r="B110" s="227">
        <v>10</v>
      </c>
      <c r="C110" s="227">
        <v>6</v>
      </c>
      <c r="D110" s="227">
        <v>15</v>
      </c>
      <c r="E110" s="235">
        <v>19</v>
      </c>
      <c r="F110" s="235">
        <v>10</v>
      </c>
      <c r="G110" s="235">
        <v>8</v>
      </c>
      <c r="H110" s="235">
        <v>13</v>
      </c>
      <c r="I110" s="235">
        <v>16</v>
      </c>
      <c r="J110" s="227">
        <v>19</v>
      </c>
      <c r="K110" s="235">
        <v>19</v>
      </c>
      <c r="L110" s="235">
        <v>15</v>
      </c>
      <c r="M110" s="235">
        <v>29</v>
      </c>
      <c r="N110" s="235">
        <v>25</v>
      </c>
      <c r="O110" s="235">
        <v>1</v>
      </c>
      <c r="P110" s="235">
        <v>38</v>
      </c>
      <c r="Q110" s="235">
        <v>5</v>
      </c>
      <c r="R110" s="235">
        <v>56</v>
      </c>
      <c r="S110" s="235">
        <v>5</v>
      </c>
      <c r="T110" s="235" t="s">
        <v>151</v>
      </c>
      <c r="U110" s="1109" t="s">
        <v>151</v>
      </c>
    </row>
    <row r="111" spans="1:21" s="242" customFormat="1" ht="14.1" customHeight="1">
      <c r="A111" s="1086" t="s">
        <v>331</v>
      </c>
      <c r="B111" s="227">
        <v>12</v>
      </c>
      <c r="C111" s="227">
        <v>11</v>
      </c>
      <c r="D111" s="227">
        <v>17</v>
      </c>
      <c r="E111" s="235">
        <v>8</v>
      </c>
      <c r="F111" s="235">
        <v>28</v>
      </c>
      <c r="G111" s="235">
        <v>23</v>
      </c>
      <c r="H111" s="235">
        <v>21</v>
      </c>
      <c r="I111" s="235">
        <v>28</v>
      </c>
      <c r="J111" s="227">
        <v>22</v>
      </c>
      <c r="K111" s="235">
        <v>25</v>
      </c>
      <c r="L111" s="235">
        <v>28</v>
      </c>
      <c r="M111" s="235">
        <v>37</v>
      </c>
      <c r="N111" s="235">
        <v>34</v>
      </c>
      <c r="O111" s="235">
        <v>10</v>
      </c>
      <c r="P111" s="235">
        <v>33</v>
      </c>
      <c r="Q111" s="235">
        <v>6</v>
      </c>
      <c r="R111" s="235">
        <v>19</v>
      </c>
      <c r="S111" s="235">
        <v>6</v>
      </c>
      <c r="T111" s="235" t="s">
        <v>151</v>
      </c>
      <c r="U111" s="1109" t="s">
        <v>151</v>
      </c>
    </row>
    <row r="112" spans="1:21" s="242" customFormat="1" ht="14.1" customHeight="1">
      <c r="A112" s="1086" t="s">
        <v>332</v>
      </c>
      <c r="B112" s="236">
        <v>0</v>
      </c>
      <c r="C112" s="236">
        <v>0</v>
      </c>
      <c r="D112" s="236">
        <v>0</v>
      </c>
      <c r="E112" s="236">
        <v>0</v>
      </c>
      <c r="F112" s="236">
        <v>0</v>
      </c>
      <c r="G112" s="236">
        <v>0</v>
      </c>
      <c r="H112" s="236">
        <v>0</v>
      </c>
      <c r="I112" s="235">
        <v>1</v>
      </c>
      <c r="J112" s="237" t="s">
        <v>63</v>
      </c>
      <c r="K112" s="237" t="s">
        <v>63</v>
      </c>
      <c r="L112" s="237" t="s">
        <v>63</v>
      </c>
      <c r="M112" s="237" t="s">
        <v>63</v>
      </c>
      <c r="N112" s="237" t="s">
        <v>63</v>
      </c>
      <c r="O112" s="237" t="s">
        <v>63</v>
      </c>
      <c r="P112" s="237" t="s">
        <v>63</v>
      </c>
      <c r="Q112" s="237" t="s">
        <v>63</v>
      </c>
      <c r="R112" s="235" t="s">
        <v>63</v>
      </c>
      <c r="S112" s="235" t="s">
        <v>63</v>
      </c>
      <c r="T112" s="235" t="s">
        <v>151</v>
      </c>
      <c r="U112" s="1109" t="s">
        <v>151</v>
      </c>
    </row>
    <row r="113" spans="1:21" s="242" customFormat="1" ht="14.1" customHeight="1">
      <c r="A113" s="1086" t="s">
        <v>333</v>
      </c>
      <c r="B113" s="236">
        <v>0</v>
      </c>
      <c r="C113" s="236">
        <v>0</v>
      </c>
      <c r="D113" s="236">
        <v>0</v>
      </c>
      <c r="E113" s="236">
        <v>0</v>
      </c>
      <c r="F113" s="236">
        <v>0</v>
      </c>
      <c r="G113" s="235">
        <v>1</v>
      </c>
      <c r="H113" s="236">
        <v>0</v>
      </c>
      <c r="I113" s="235">
        <v>2</v>
      </c>
      <c r="J113" s="237" t="s">
        <v>63</v>
      </c>
      <c r="K113" s="235">
        <v>1</v>
      </c>
      <c r="L113" s="237" t="s">
        <v>63</v>
      </c>
      <c r="M113" s="235">
        <v>1</v>
      </c>
      <c r="N113" s="237" t="s">
        <v>63</v>
      </c>
      <c r="O113" s="237" t="s">
        <v>63</v>
      </c>
      <c r="P113" s="237" t="s">
        <v>63</v>
      </c>
      <c r="Q113" s="237" t="s">
        <v>63</v>
      </c>
      <c r="R113" s="235" t="s">
        <v>63</v>
      </c>
      <c r="S113" s="235" t="s">
        <v>63</v>
      </c>
      <c r="T113" s="235" t="s">
        <v>151</v>
      </c>
      <c r="U113" s="1109" t="s">
        <v>151</v>
      </c>
    </row>
    <row r="114" spans="1:21" s="242" customFormat="1" ht="14.1" customHeight="1">
      <c r="A114" s="1086" t="s">
        <v>334</v>
      </c>
      <c r="B114" s="236">
        <v>0</v>
      </c>
      <c r="C114" s="236">
        <v>0</v>
      </c>
      <c r="D114" s="243">
        <v>1</v>
      </c>
      <c r="E114" s="236">
        <v>0</v>
      </c>
      <c r="F114" s="236">
        <v>0</v>
      </c>
      <c r="G114" s="236">
        <v>0</v>
      </c>
      <c r="H114" s="236">
        <v>0</v>
      </c>
      <c r="I114" s="236">
        <v>0</v>
      </c>
      <c r="J114" s="227">
        <v>1</v>
      </c>
      <c r="K114" s="237" t="s">
        <v>63</v>
      </c>
      <c r="L114" s="237" t="s">
        <v>63</v>
      </c>
      <c r="M114" s="237" t="s">
        <v>63</v>
      </c>
      <c r="N114" s="237" t="s">
        <v>63</v>
      </c>
      <c r="O114" s="237" t="s">
        <v>63</v>
      </c>
      <c r="P114" s="237" t="s">
        <v>63</v>
      </c>
      <c r="Q114" s="237" t="s">
        <v>63</v>
      </c>
      <c r="R114" s="235" t="s">
        <v>63</v>
      </c>
      <c r="S114" s="235" t="s">
        <v>63</v>
      </c>
      <c r="T114" s="235" t="s">
        <v>151</v>
      </c>
      <c r="U114" s="1109" t="s">
        <v>151</v>
      </c>
    </row>
    <row r="115" spans="1:21" s="242" customFormat="1" ht="14.1" customHeight="1">
      <c r="A115" s="1086" t="s">
        <v>335</v>
      </c>
      <c r="B115" s="227">
        <v>26</v>
      </c>
      <c r="C115" s="227">
        <v>35</v>
      </c>
      <c r="D115" s="227">
        <v>42</v>
      </c>
      <c r="E115" s="235">
        <v>40</v>
      </c>
      <c r="F115" s="235">
        <v>39</v>
      </c>
      <c r="G115" s="235">
        <v>47</v>
      </c>
      <c r="H115" s="235">
        <v>48</v>
      </c>
      <c r="I115" s="235">
        <v>59</v>
      </c>
      <c r="J115" s="227">
        <v>46</v>
      </c>
      <c r="K115" s="235">
        <v>75</v>
      </c>
      <c r="L115" s="235">
        <v>54</v>
      </c>
      <c r="M115" s="235">
        <v>42</v>
      </c>
      <c r="N115" s="235">
        <v>44</v>
      </c>
      <c r="O115" s="235">
        <v>10</v>
      </c>
      <c r="P115" s="235">
        <v>48</v>
      </c>
      <c r="Q115" s="235">
        <v>8</v>
      </c>
      <c r="R115" s="235">
        <v>26</v>
      </c>
      <c r="S115" s="235">
        <v>7</v>
      </c>
      <c r="T115" s="235" t="s">
        <v>151</v>
      </c>
      <c r="U115" s="1109" t="s">
        <v>151</v>
      </c>
    </row>
    <row r="116" spans="1:21" s="242" customFormat="1" ht="14.1" customHeight="1">
      <c r="A116" s="1086" t="s">
        <v>336</v>
      </c>
      <c r="B116" s="227">
        <v>11</v>
      </c>
      <c r="C116" s="227">
        <v>13</v>
      </c>
      <c r="D116" s="227">
        <v>13</v>
      </c>
      <c r="E116" s="235">
        <v>13</v>
      </c>
      <c r="F116" s="235">
        <v>16</v>
      </c>
      <c r="G116" s="235">
        <v>15</v>
      </c>
      <c r="H116" s="235">
        <v>27</v>
      </c>
      <c r="I116" s="235">
        <v>30</v>
      </c>
      <c r="J116" s="227">
        <v>43</v>
      </c>
      <c r="K116" s="235">
        <v>40</v>
      </c>
      <c r="L116" s="235">
        <v>32</v>
      </c>
      <c r="M116" s="235">
        <v>48</v>
      </c>
      <c r="N116" s="235">
        <v>37</v>
      </c>
      <c r="O116" s="235">
        <v>6</v>
      </c>
      <c r="P116" s="235">
        <v>55</v>
      </c>
      <c r="Q116" s="235">
        <v>8</v>
      </c>
      <c r="R116" s="235">
        <v>115</v>
      </c>
      <c r="S116" s="235">
        <v>20</v>
      </c>
      <c r="T116" s="235" t="s">
        <v>151</v>
      </c>
      <c r="U116" s="1109" t="s">
        <v>151</v>
      </c>
    </row>
    <row r="117" spans="1:21" s="242" customFormat="1" ht="14.1" customHeight="1">
      <c r="A117" s="1086" t="s">
        <v>337</v>
      </c>
      <c r="B117" s="227">
        <v>118</v>
      </c>
      <c r="C117" s="227">
        <v>102</v>
      </c>
      <c r="D117" s="227">
        <v>94</v>
      </c>
      <c r="E117" s="235">
        <v>92</v>
      </c>
      <c r="F117" s="235">
        <v>112</v>
      </c>
      <c r="G117" s="235">
        <v>125</v>
      </c>
      <c r="H117" s="235">
        <v>110</v>
      </c>
      <c r="I117" s="235">
        <v>108</v>
      </c>
      <c r="J117" s="227">
        <v>116</v>
      </c>
      <c r="K117" s="235">
        <v>137</v>
      </c>
      <c r="L117" s="235">
        <v>135</v>
      </c>
      <c r="M117" s="235">
        <v>127</v>
      </c>
      <c r="N117" s="235">
        <v>122</v>
      </c>
      <c r="O117" s="235">
        <v>45</v>
      </c>
      <c r="P117" s="235">
        <v>120</v>
      </c>
      <c r="Q117" s="235">
        <v>44</v>
      </c>
      <c r="R117" s="235">
        <v>147</v>
      </c>
      <c r="S117" s="235">
        <v>25</v>
      </c>
      <c r="T117" s="235" t="s">
        <v>151</v>
      </c>
      <c r="U117" s="1109" t="s">
        <v>151</v>
      </c>
    </row>
    <row r="118" spans="1:21" s="242" customFormat="1" ht="14.1" customHeight="1">
      <c r="A118" s="1111" t="s">
        <v>338</v>
      </c>
      <c r="B118" s="236">
        <v>1</v>
      </c>
      <c r="C118" s="236">
        <v>0</v>
      </c>
      <c r="D118" s="236">
        <v>0</v>
      </c>
      <c r="E118" s="236">
        <v>0</v>
      </c>
      <c r="F118" s="236">
        <v>0</v>
      </c>
      <c r="G118" s="235">
        <v>1</v>
      </c>
      <c r="H118" s="236">
        <v>0</v>
      </c>
      <c r="I118" s="236">
        <v>0</v>
      </c>
      <c r="J118" s="227">
        <v>2</v>
      </c>
      <c r="K118" s="237" t="s">
        <v>63</v>
      </c>
      <c r="L118" s="235">
        <v>1</v>
      </c>
      <c r="M118" s="237" t="s">
        <v>63</v>
      </c>
      <c r="N118" s="237" t="s">
        <v>63</v>
      </c>
      <c r="O118" s="237" t="s">
        <v>63</v>
      </c>
      <c r="P118" s="237" t="s">
        <v>63</v>
      </c>
      <c r="Q118" s="237" t="s">
        <v>63</v>
      </c>
      <c r="R118" s="235" t="s">
        <v>63</v>
      </c>
      <c r="S118" s="235" t="s">
        <v>63</v>
      </c>
      <c r="T118" s="235" t="s">
        <v>151</v>
      </c>
      <c r="U118" s="1109" t="s">
        <v>151</v>
      </c>
    </row>
    <row r="119" spans="1:21" s="242" customFormat="1" ht="14.1" customHeight="1">
      <c r="A119" s="1086" t="s">
        <v>339</v>
      </c>
      <c r="B119" s="236">
        <v>0</v>
      </c>
      <c r="C119" s="236">
        <v>0</v>
      </c>
      <c r="D119" s="236">
        <v>0</v>
      </c>
      <c r="E119" s="236">
        <v>0</v>
      </c>
      <c r="F119" s="236">
        <v>0</v>
      </c>
      <c r="G119" s="236">
        <v>0</v>
      </c>
      <c r="H119" s="235">
        <v>1</v>
      </c>
      <c r="I119" s="236">
        <v>0</v>
      </c>
      <c r="J119" s="237" t="s">
        <v>63</v>
      </c>
      <c r="K119" s="237" t="s">
        <v>63</v>
      </c>
      <c r="L119" s="237" t="s">
        <v>63</v>
      </c>
      <c r="M119" s="235">
        <v>1</v>
      </c>
      <c r="N119" s="237" t="s">
        <v>63</v>
      </c>
      <c r="O119" s="237" t="s">
        <v>63</v>
      </c>
      <c r="P119" s="237" t="s">
        <v>63</v>
      </c>
      <c r="Q119" s="237" t="s">
        <v>63</v>
      </c>
      <c r="R119" s="235" t="s">
        <v>63</v>
      </c>
      <c r="S119" s="235" t="s">
        <v>63</v>
      </c>
      <c r="T119" s="235" t="s">
        <v>151</v>
      </c>
      <c r="U119" s="1109" t="s">
        <v>151</v>
      </c>
    </row>
    <row r="120" spans="1:21" s="242" customFormat="1" ht="14.1" customHeight="1">
      <c r="A120" s="1086" t="s">
        <v>340</v>
      </c>
      <c r="B120" s="227">
        <v>378</v>
      </c>
      <c r="C120" s="227">
        <v>326</v>
      </c>
      <c r="D120" s="227">
        <v>325</v>
      </c>
      <c r="E120" s="235">
        <v>387</v>
      </c>
      <c r="F120" s="235">
        <v>426</v>
      </c>
      <c r="G120" s="235">
        <v>375</v>
      </c>
      <c r="H120" s="235">
        <v>485</v>
      </c>
      <c r="I120" s="235">
        <v>545</v>
      </c>
      <c r="J120" s="227">
        <v>514</v>
      </c>
      <c r="K120" s="235">
        <v>462</v>
      </c>
      <c r="L120" s="235">
        <v>521</v>
      </c>
      <c r="M120" s="235">
        <v>561</v>
      </c>
      <c r="N120" s="235">
        <v>403</v>
      </c>
      <c r="O120" s="235">
        <v>117</v>
      </c>
      <c r="P120" s="235">
        <v>362</v>
      </c>
      <c r="Q120" s="235">
        <v>105</v>
      </c>
      <c r="R120" s="235">
        <v>344</v>
      </c>
      <c r="S120" s="235">
        <v>92</v>
      </c>
      <c r="T120" s="235" t="s">
        <v>151</v>
      </c>
      <c r="U120" s="1109" t="s">
        <v>151</v>
      </c>
    </row>
    <row r="121" spans="1:21" s="242" customFormat="1" ht="14.1" customHeight="1">
      <c r="A121" s="1086" t="s">
        <v>341</v>
      </c>
      <c r="B121" s="227"/>
      <c r="C121" s="227"/>
      <c r="D121" s="227"/>
      <c r="E121" s="235"/>
      <c r="F121" s="235"/>
      <c r="G121" s="235"/>
      <c r="H121" s="235"/>
      <c r="I121" s="235"/>
      <c r="J121" s="235">
        <v>1</v>
      </c>
      <c r="K121" s="235">
        <v>1</v>
      </c>
      <c r="L121" s="237" t="s">
        <v>63</v>
      </c>
      <c r="M121" s="235">
        <v>1</v>
      </c>
      <c r="N121" s="237" t="s">
        <v>63</v>
      </c>
      <c r="O121" s="237" t="s">
        <v>63</v>
      </c>
      <c r="P121" s="235">
        <v>1</v>
      </c>
      <c r="Q121" s="237" t="s">
        <v>63</v>
      </c>
      <c r="R121" s="235" t="s">
        <v>63</v>
      </c>
      <c r="S121" s="235" t="s">
        <v>63</v>
      </c>
      <c r="T121" s="235" t="s">
        <v>151</v>
      </c>
      <c r="U121" s="1109" t="s">
        <v>151</v>
      </c>
    </row>
    <row r="122" spans="1:21" s="242" customFormat="1" ht="14.1" customHeight="1">
      <c r="A122" s="1086" t="s">
        <v>342</v>
      </c>
      <c r="B122" s="227">
        <v>5</v>
      </c>
      <c r="C122" s="227">
        <v>10</v>
      </c>
      <c r="D122" s="227">
        <v>11</v>
      </c>
      <c r="E122" s="235">
        <v>10</v>
      </c>
      <c r="F122" s="235">
        <v>5</v>
      </c>
      <c r="G122" s="235">
        <v>12</v>
      </c>
      <c r="H122" s="235">
        <v>19</v>
      </c>
      <c r="I122" s="235">
        <v>25</v>
      </c>
      <c r="J122" s="227">
        <v>20</v>
      </c>
      <c r="K122" s="235">
        <v>30</v>
      </c>
      <c r="L122" s="235">
        <v>17</v>
      </c>
      <c r="M122" s="235">
        <v>41</v>
      </c>
      <c r="N122" s="235">
        <v>21</v>
      </c>
      <c r="O122" s="235">
        <v>5</v>
      </c>
      <c r="P122" s="235">
        <v>34</v>
      </c>
      <c r="Q122" s="235">
        <v>9</v>
      </c>
      <c r="R122" s="235">
        <v>58</v>
      </c>
      <c r="S122" s="235">
        <v>9</v>
      </c>
      <c r="T122" s="235" t="s">
        <v>151</v>
      </c>
      <c r="U122" s="1109" t="s">
        <v>151</v>
      </c>
    </row>
    <row r="123" spans="1:21" s="242" customFormat="1" ht="14.1" customHeight="1">
      <c r="A123" s="1086" t="s">
        <v>343</v>
      </c>
      <c r="B123" s="236">
        <v>0</v>
      </c>
      <c r="C123" s="236">
        <v>0</v>
      </c>
      <c r="D123" s="236">
        <v>0</v>
      </c>
      <c r="E123" s="236">
        <v>0</v>
      </c>
      <c r="F123" s="236">
        <v>0</v>
      </c>
      <c r="G123" s="236">
        <v>0</v>
      </c>
      <c r="H123" s="236">
        <v>0</v>
      </c>
      <c r="I123" s="235">
        <v>1</v>
      </c>
      <c r="J123" s="237" t="s">
        <v>63</v>
      </c>
      <c r="K123" s="237" t="s">
        <v>63</v>
      </c>
      <c r="L123" s="237" t="s">
        <v>63</v>
      </c>
      <c r="M123" s="237" t="s">
        <v>63</v>
      </c>
      <c r="N123" s="237" t="s">
        <v>63</v>
      </c>
      <c r="O123" s="237" t="s">
        <v>63</v>
      </c>
      <c r="P123" s="237" t="s">
        <v>63</v>
      </c>
      <c r="Q123" s="237" t="s">
        <v>63</v>
      </c>
      <c r="R123" s="235" t="s">
        <v>63</v>
      </c>
      <c r="S123" s="235" t="s">
        <v>63</v>
      </c>
      <c r="T123" s="235" t="s">
        <v>151</v>
      </c>
      <c r="U123" s="1109" t="s">
        <v>151</v>
      </c>
    </row>
    <row r="124" spans="1:21" s="242" customFormat="1" ht="14.1" customHeight="1">
      <c r="A124" s="1086" t="s">
        <v>344</v>
      </c>
      <c r="B124" s="236">
        <v>2</v>
      </c>
      <c r="C124" s="236">
        <v>1</v>
      </c>
      <c r="D124" s="236">
        <v>0</v>
      </c>
      <c r="E124" s="235">
        <v>1</v>
      </c>
      <c r="F124" s="235">
        <v>1</v>
      </c>
      <c r="G124" s="236">
        <v>0</v>
      </c>
      <c r="H124" s="236">
        <v>0</v>
      </c>
      <c r="I124" s="235">
        <v>1</v>
      </c>
      <c r="J124" s="227">
        <v>1</v>
      </c>
      <c r="K124" s="235">
        <v>2</v>
      </c>
      <c r="L124" s="235">
        <v>1</v>
      </c>
      <c r="M124" s="235">
        <v>7</v>
      </c>
      <c r="N124" s="235">
        <v>4</v>
      </c>
      <c r="O124" s="237" t="s">
        <v>63</v>
      </c>
      <c r="P124" s="235">
        <v>1</v>
      </c>
      <c r="Q124" s="237" t="s">
        <v>63</v>
      </c>
      <c r="R124" s="235">
        <v>2</v>
      </c>
      <c r="S124" s="235" t="s">
        <v>63</v>
      </c>
      <c r="T124" s="235" t="s">
        <v>151</v>
      </c>
      <c r="U124" s="1109" t="s">
        <v>151</v>
      </c>
    </row>
    <row r="125" spans="1:21" s="242" customFormat="1" ht="14.1" customHeight="1">
      <c r="A125" s="1086" t="s">
        <v>345</v>
      </c>
      <c r="B125" s="227">
        <v>216</v>
      </c>
      <c r="C125" s="227">
        <v>269</v>
      </c>
      <c r="D125" s="227">
        <v>244</v>
      </c>
      <c r="E125" s="235">
        <v>316</v>
      </c>
      <c r="F125" s="235">
        <v>351</v>
      </c>
      <c r="G125" s="235">
        <v>407</v>
      </c>
      <c r="H125" s="235">
        <v>430</v>
      </c>
      <c r="I125" s="235">
        <v>494</v>
      </c>
      <c r="J125" s="227">
        <v>613</v>
      </c>
      <c r="K125" s="235">
        <v>686</v>
      </c>
      <c r="L125" s="235">
        <v>727</v>
      </c>
      <c r="M125" s="235">
        <v>681</v>
      </c>
      <c r="N125" s="235">
        <v>460</v>
      </c>
      <c r="O125" s="235">
        <v>159</v>
      </c>
      <c r="P125" s="235">
        <v>412</v>
      </c>
      <c r="Q125" s="235">
        <v>130</v>
      </c>
      <c r="R125" s="235">
        <v>431</v>
      </c>
      <c r="S125" s="235">
        <v>116</v>
      </c>
      <c r="T125" s="235" t="s">
        <v>151</v>
      </c>
      <c r="U125" s="1109" t="s">
        <v>151</v>
      </c>
    </row>
    <row r="126" spans="1:21" s="242" customFormat="1" ht="14.1" customHeight="1">
      <c r="A126" s="903" t="s">
        <v>346</v>
      </c>
      <c r="B126" s="227"/>
      <c r="C126" s="227"/>
      <c r="D126" s="227"/>
      <c r="E126" s="235"/>
      <c r="F126" s="235"/>
      <c r="G126" s="235"/>
      <c r="H126" s="235"/>
      <c r="I126" s="235"/>
      <c r="J126" s="227"/>
      <c r="K126" s="235"/>
      <c r="L126" s="235"/>
      <c r="M126" s="867" t="s">
        <v>63</v>
      </c>
      <c r="N126" s="867" t="s">
        <v>63</v>
      </c>
      <c r="O126" s="867" t="s">
        <v>63</v>
      </c>
      <c r="P126" s="867" t="s">
        <v>63</v>
      </c>
      <c r="Q126" s="867" t="s">
        <v>63</v>
      </c>
      <c r="R126" s="1172">
        <v>1</v>
      </c>
      <c r="S126" s="867" t="s">
        <v>63</v>
      </c>
      <c r="T126" s="235" t="s">
        <v>151</v>
      </c>
      <c r="U126" s="1109" t="s">
        <v>151</v>
      </c>
    </row>
    <row r="127" spans="1:21" s="242" customFormat="1" ht="14.1" customHeight="1">
      <c r="A127" s="1086" t="s">
        <v>347</v>
      </c>
      <c r="B127" s="227">
        <v>1</v>
      </c>
      <c r="C127" s="236">
        <v>1</v>
      </c>
      <c r="D127" s="227">
        <v>1</v>
      </c>
      <c r="E127" s="235">
        <v>1</v>
      </c>
      <c r="F127" s="236">
        <v>0</v>
      </c>
      <c r="G127" s="236">
        <v>0</v>
      </c>
      <c r="H127" s="235">
        <v>1</v>
      </c>
      <c r="I127" s="235">
        <v>2</v>
      </c>
      <c r="J127" s="227">
        <v>4</v>
      </c>
      <c r="K127" s="235">
        <v>6</v>
      </c>
      <c r="L127" s="235">
        <v>2</v>
      </c>
      <c r="M127" s="235">
        <v>3</v>
      </c>
      <c r="N127" s="235">
        <v>5</v>
      </c>
      <c r="O127" s="237" t="s">
        <v>63</v>
      </c>
      <c r="P127" s="235">
        <v>5</v>
      </c>
      <c r="Q127" s="237" t="s">
        <v>63</v>
      </c>
      <c r="R127" s="235">
        <v>4</v>
      </c>
      <c r="S127" s="235" t="s">
        <v>63</v>
      </c>
      <c r="T127" s="235" t="s">
        <v>151</v>
      </c>
      <c r="U127" s="1109" t="s">
        <v>151</v>
      </c>
    </row>
    <row r="128" spans="1:21" s="242" customFormat="1" ht="14.1" customHeight="1">
      <c r="A128" s="1086" t="s">
        <v>348</v>
      </c>
      <c r="B128" s="227">
        <v>15</v>
      </c>
      <c r="C128" s="227">
        <v>16</v>
      </c>
      <c r="D128" s="227">
        <v>21</v>
      </c>
      <c r="E128" s="235">
        <v>21</v>
      </c>
      <c r="F128" s="235">
        <v>43</v>
      </c>
      <c r="G128" s="235">
        <v>37</v>
      </c>
      <c r="H128" s="235">
        <v>36</v>
      </c>
      <c r="I128" s="235">
        <v>44</v>
      </c>
      <c r="J128" s="227">
        <v>27</v>
      </c>
      <c r="K128" s="235">
        <v>39</v>
      </c>
      <c r="L128" s="235">
        <v>50</v>
      </c>
      <c r="M128" s="235">
        <v>37</v>
      </c>
      <c r="N128" s="235">
        <v>19</v>
      </c>
      <c r="O128" s="235">
        <v>5</v>
      </c>
      <c r="P128" s="235">
        <v>34</v>
      </c>
      <c r="Q128" s="235">
        <v>10</v>
      </c>
      <c r="R128" s="235">
        <v>28</v>
      </c>
      <c r="S128" s="235">
        <v>9</v>
      </c>
      <c r="T128" s="235" t="s">
        <v>151</v>
      </c>
      <c r="U128" s="1109" t="s">
        <v>151</v>
      </c>
    </row>
    <row r="129" spans="1:21" s="242" customFormat="1" ht="14.1" customHeight="1">
      <c r="A129" s="1086" t="s">
        <v>349</v>
      </c>
      <c r="B129" s="236">
        <v>0</v>
      </c>
      <c r="C129" s="236">
        <v>0</v>
      </c>
      <c r="D129" s="236">
        <v>0</v>
      </c>
      <c r="E129" s="236">
        <v>0</v>
      </c>
      <c r="F129" s="235">
        <v>4</v>
      </c>
      <c r="G129" s="236">
        <v>0</v>
      </c>
      <c r="H129" s="235">
        <v>2</v>
      </c>
      <c r="I129" s="236">
        <v>0</v>
      </c>
      <c r="J129" s="227">
        <v>1</v>
      </c>
      <c r="K129" s="235">
        <v>3</v>
      </c>
      <c r="L129" s="235">
        <v>3</v>
      </c>
      <c r="M129" s="237" t="s">
        <v>63</v>
      </c>
      <c r="N129" s="235">
        <v>4</v>
      </c>
      <c r="O129" s="237" t="s">
        <v>63</v>
      </c>
      <c r="P129" s="235">
        <v>3</v>
      </c>
      <c r="Q129" s="237" t="s">
        <v>63</v>
      </c>
      <c r="R129" s="235">
        <v>1</v>
      </c>
      <c r="S129" s="235">
        <v>1</v>
      </c>
      <c r="T129" s="235" t="s">
        <v>151</v>
      </c>
      <c r="U129" s="1109" t="s">
        <v>151</v>
      </c>
    </row>
    <row r="130" spans="1:21" s="242" customFormat="1" ht="14.1" customHeight="1">
      <c r="A130" s="1086" t="s">
        <v>350</v>
      </c>
      <c r="B130" s="236">
        <v>0</v>
      </c>
      <c r="C130" s="236">
        <v>0</v>
      </c>
      <c r="D130" s="236">
        <v>0</v>
      </c>
      <c r="E130" s="236">
        <v>0</v>
      </c>
      <c r="F130" s="236">
        <v>0</v>
      </c>
      <c r="G130" s="236">
        <v>0</v>
      </c>
      <c r="H130" s="236">
        <v>0</v>
      </c>
      <c r="I130" s="235">
        <v>3</v>
      </c>
      <c r="J130" s="237" t="s">
        <v>63</v>
      </c>
      <c r="K130" s="235">
        <v>1</v>
      </c>
      <c r="L130" s="235">
        <v>1</v>
      </c>
      <c r="M130" s="235">
        <v>1</v>
      </c>
      <c r="N130" s="235">
        <v>2</v>
      </c>
      <c r="O130" s="237" t="s">
        <v>63</v>
      </c>
      <c r="P130" s="235">
        <v>8</v>
      </c>
      <c r="Q130" s="237" t="s">
        <v>63</v>
      </c>
      <c r="R130" s="235">
        <v>3</v>
      </c>
      <c r="S130" s="235">
        <v>4</v>
      </c>
      <c r="T130" s="235" t="s">
        <v>151</v>
      </c>
      <c r="U130" s="1109" t="s">
        <v>151</v>
      </c>
    </row>
    <row r="131" spans="1:21" s="242" customFormat="1" ht="14.1" customHeight="1">
      <c r="A131" s="1086" t="s">
        <v>351</v>
      </c>
      <c r="B131" s="227">
        <v>2</v>
      </c>
      <c r="C131" s="227">
        <v>11</v>
      </c>
      <c r="D131" s="227">
        <v>6</v>
      </c>
      <c r="E131" s="235">
        <v>4</v>
      </c>
      <c r="F131" s="235">
        <v>6</v>
      </c>
      <c r="G131" s="235">
        <v>3</v>
      </c>
      <c r="H131" s="235">
        <v>3</v>
      </c>
      <c r="I131" s="235">
        <v>2</v>
      </c>
      <c r="J131" s="227">
        <v>8</v>
      </c>
      <c r="K131" s="235">
        <v>10</v>
      </c>
      <c r="L131" s="235">
        <v>4</v>
      </c>
      <c r="M131" s="235">
        <v>8</v>
      </c>
      <c r="N131" s="235">
        <v>11</v>
      </c>
      <c r="O131" s="235">
        <v>1</v>
      </c>
      <c r="P131" s="235">
        <v>13</v>
      </c>
      <c r="Q131" s="235">
        <v>2</v>
      </c>
      <c r="R131" s="235">
        <v>15</v>
      </c>
      <c r="S131" s="235">
        <v>4</v>
      </c>
      <c r="T131" s="235" t="s">
        <v>151</v>
      </c>
      <c r="U131" s="1109" t="s">
        <v>151</v>
      </c>
    </row>
    <row r="132" spans="1:21" s="242" customFormat="1" ht="14.1" customHeight="1">
      <c r="A132" s="1091" t="s">
        <v>352</v>
      </c>
      <c r="B132" s="227"/>
      <c r="C132" s="227"/>
      <c r="D132" s="227"/>
      <c r="E132" s="235"/>
      <c r="F132" s="235"/>
      <c r="G132" s="235"/>
      <c r="H132" s="235"/>
      <c r="I132" s="235"/>
      <c r="J132" s="227"/>
      <c r="K132" s="235"/>
      <c r="L132" s="235"/>
      <c r="M132" s="235"/>
      <c r="N132" s="235"/>
      <c r="O132" s="235"/>
      <c r="P132" s="235">
        <v>2</v>
      </c>
      <c r="Q132" s="237" t="s">
        <v>63</v>
      </c>
      <c r="R132" s="235" t="s">
        <v>63</v>
      </c>
      <c r="S132" s="235" t="s">
        <v>63</v>
      </c>
      <c r="T132" s="235" t="s">
        <v>151</v>
      </c>
      <c r="U132" s="1109" t="s">
        <v>151</v>
      </c>
    </row>
    <row r="133" spans="1:21" s="242" customFormat="1" ht="14.1" customHeight="1">
      <c r="A133" s="1086" t="s">
        <v>353</v>
      </c>
      <c r="B133" s="227"/>
      <c r="C133" s="227"/>
      <c r="D133" s="227"/>
      <c r="E133" s="235"/>
      <c r="F133" s="235"/>
      <c r="G133" s="235"/>
      <c r="H133" s="235"/>
      <c r="I133" s="235"/>
      <c r="J133" s="237" t="s">
        <v>63</v>
      </c>
      <c r="K133" s="237" t="s">
        <v>63</v>
      </c>
      <c r="L133" s="237" t="s">
        <v>63</v>
      </c>
      <c r="M133" s="235">
        <v>2</v>
      </c>
      <c r="N133" s="235">
        <v>2</v>
      </c>
      <c r="O133" s="235">
        <v>1</v>
      </c>
      <c r="P133" s="237" t="s">
        <v>63</v>
      </c>
      <c r="Q133" s="237" t="s">
        <v>63</v>
      </c>
      <c r="R133" s="235" t="s">
        <v>63</v>
      </c>
      <c r="S133" s="235" t="s">
        <v>63</v>
      </c>
      <c r="T133" s="235" t="s">
        <v>151</v>
      </c>
      <c r="U133" s="1109" t="s">
        <v>151</v>
      </c>
    </row>
    <row r="134" spans="1:21" s="242" customFormat="1" ht="14.1" customHeight="1">
      <c r="A134" s="1086" t="s">
        <v>354</v>
      </c>
      <c r="B134" s="236">
        <v>0</v>
      </c>
      <c r="C134" s="236">
        <v>1</v>
      </c>
      <c r="D134" s="236">
        <v>0</v>
      </c>
      <c r="E134" s="236">
        <v>0</v>
      </c>
      <c r="F134" s="235">
        <v>1</v>
      </c>
      <c r="G134" s="235">
        <v>1</v>
      </c>
      <c r="H134" s="235">
        <v>7</v>
      </c>
      <c r="I134" s="235">
        <v>4</v>
      </c>
      <c r="J134" s="227">
        <v>4</v>
      </c>
      <c r="K134" s="235">
        <v>3</v>
      </c>
      <c r="L134" s="237" t="s">
        <v>63</v>
      </c>
      <c r="M134" s="235">
        <v>3</v>
      </c>
      <c r="N134" s="237" t="s">
        <v>63</v>
      </c>
      <c r="O134" s="237" t="s">
        <v>63</v>
      </c>
      <c r="P134" s="235">
        <v>7</v>
      </c>
      <c r="Q134" s="237" t="s">
        <v>63</v>
      </c>
      <c r="R134" s="235">
        <v>11</v>
      </c>
      <c r="S134" s="235" t="s">
        <v>63</v>
      </c>
      <c r="T134" s="235" t="s">
        <v>151</v>
      </c>
      <c r="U134" s="1109" t="s">
        <v>151</v>
      </c>
    </row>
    <row r="135" spans="1:21" s="242" customFormat="1" ht="33.6" customHeight="1">
      <c r="A135" s="1092" t="s">
        <v>355</v>
      </c>
      <c r="B135" s="236">
        <v>0</v>
      </c>
      <c r="C135" s="236">
        <v>0</v>
      </c>
      <c r="D135" s="243">
        <v>2</v>
      </c>
      <c r="E135" s="236">
        <v>0</v>
      </c>
      <c r="F135" s="235">
        <v>1</v>
      </c>
      <c r="G135" s="235">
        <v>2</v>
      </c>
      <c r="H135" s="235">
        <v>1</v>
      </c>
      <c r="I135" s="235">
        <v>1</v>
      </c>
      <c r="J135" s="227">
        <v>1</v>
      </c>
      <c r="K135" s="237" t="s">
        <v>63</v>
      </c>
      <c r="L135" s="237" t="s">
        <v>63</v>
      </c>
      <c r="M135" s="235">
        <v>2</v>
      </c>
      <c r="N135" s="235">
        <v>2</v>
      </c>
      <c r="O135" s="237" t="s">
        <v>63</v>
      </c>
      <c r="P135" s="235">
        <v>1</v>
      </c>
      <c r="Q135" s="237" t="s">
        <v>63</v>
      </c>
      <c r="R135" s="235">
        <v>1</v>
      </c>
      <c r="S135" s="235" t="s">
        <v>63</v>
      </c>
      <c r="T135" s="235" t="s">
        <v>151</v>
      </c>
      <c r="U135" s="1109" t="s">
        <v>151</v>
      </c>
    </row>
    <row r="136" spans="1:21" s="242" customFormat="1" ht="14.1" customHeight="1">
      <c r="A136" s="1086" t="s">
        <v>356</v>
      </c>
      <c r="B136" s="227">
        <v>4249</v>
      </c>
      <c r="C136" s="227">
        <v>4240</v>
      </c>
      <c r="D136" s="227">
        <v>4510</v>
      </c>
      <c r="E136" s="235">
        <v>4639</v>
      </c>
      <c r="F136" s="235">
        <v>4893</v>
      </c>
      <c r="G136" s="235">
        <v>4764</v>
      </c>
      <c r="H136" s="235">
        <v>4764</v>
      </c>
      <c r="I136" s="235">
        <v>5328</v>
      </c>
      <c r="J136" s="227">
        <v>5443</v>
      </c>
      <c r="K136" s="235">
        <v>6676</v>
      </c>
      <c r="L136" s="235">
        <v>5921</v>
      </c>
      <c r="M136" s="235">
        <v>5761</v>
      </c>
      <c r="N136" s="235">
        <v>3990</v>
      </c>
      <c r="O136" s="235">
        <v>1520</v>
      </c>
      <c r="P136" s="235">
        <v>3791</v>
      </c>
      <c r="Q136" s="235">
        <v>1403</v>
      </c>
      <c r="R136" s="235">
        <v>3946</v>
      </c>
      <c r="S136" s="235">
        <v>1226</v>
      </c>
      <c r="T136" s="235" t="s">
        <v>151</v>
      </c>
      <c r="U136" s="1109" t="s">
        <v>151</v>
      </c>
    </row>
    <row r="137" spans="1:21" s="242" customFormat="1" ht="14.1" customHeight="1">
      <c r="A137" s="1086" t="s">
        <v>357</v>
      </c>
      <c r="B137" s="236">
        <v>0</v>
      </c>
      <c r="C137" s="236">
        <v>0</v>
      </c>
      <c r="D137" s="236">
        <v>0</v>
      </c>
      <c r="E137" s="236">
        <v>0</v>
      </c>
      <c r="F137" s="236">
        <v>0</v>
      </c>
      <c r="G137" s="236">
        <v>0</v>
      </c>
      <c r="H137" s="236">
        <v>0</v>
      </c>
      <c r="I137" s="235">
        <v>1</v>
      </c>
      <c r="J137" s="237" t="s">
        <v>63</v>
      </c>
      <c r="K137" s="235">
        <v>1</v>
      </c>
      <c r="L137" s="237" t="s">
        <v>63</v>
      </c>
      <c r="M137" s="235">
        <v>3</v>
      </c>
      <c r="N137" s="235">
        <v>2</v>
      </c>
      <c r="O137" s="237" t="s">
        <v>63</v>
      </c>
      <c r="P137" s="237" t="s">
        <v>63</v>
      </c>
      <c r="Q137" s="235">
        <v>1</v>
      </c>
      <c r="R137" s="235">
        <v>1</v>
      </c>
      <c r="S137" s="235">
        <v>1</v>
      </c>
      <c r="T137" s="235" t="s">
        <v>151</v>
      </c>
      <c r="U137" s="1109" t="s">
        <v>151</v>
      </c>
    </row>
    <row r="138" spans="1:21" s="242" customFormat="1" ht="14.1" customHeight="1">
      <c r="A138" s="1086" t="s">
        <v>358</v>
      </c>
      <c r="B138" s="227">
        <v>474</v>
      </c>
      <c r="C138" s="227">
        <v>580</v>
      </c>
      <c r="D138" s="227">
        <v>579</v>
      </c>
      <c r="E138" s="235">
        <v>658</v>
      </c>
      <c r="F138" s="235">
        <v>613</v>
      </c>
      <c r="G138" s="235">
        <v>600</v>
      </c>
      <c r="H138" s="235">
        <v>707</v>
      </c>
      <c r="I138" s="235">
        <v>744</v>
      </c>
      <c r="J138" s="227">
        <v>771</v>
      </c>
      <c r="K138" s="235">
        <v>759</v>
      </c>
      <c r="L138" s="235">
        <v>843</v>
      </c>
      <c r="M138" s="235">
        <v>849</v>
      </c>
      <c r="N138" s="235">
        <v>607</v>
      </c>
      <c r="O138" s="235">
        <v>236</v>
      </c>
      <c r="P138" s="235">
        <v>642</v>
      </c>
      <c r="Q138" s="235">
        <v>219</v>
      </c>
      <c r="R138" s="235">
        <v>725</v>
      </c>
      <c r="S138" s="235">
        <v>179</v>
      </c>
      <c r="T138" s="235" t="s">
        <v>151</v>
      </c>
      <c r="U138" s="1109" t="s">
        <v>151</v>
      </c>
    </row>
    <row r="139" spans="1:21" s="242" customFormat="1" ht="14.1" customHeight="1">
      <c r="A139" s="1086" t="s">
        <v>359</v>
      </c>
      <c r="B139" s="236">
        <v>0</v>
      </c>
      <c r="C139" s="236">
        <v>0</v>
      </c>
      <c r="D139" s="236">
        <v>0</v>
      </c>
      <c r="E139" s="236">
        <v>0</v>
      </c>
      <c r="F139" s="236">
        <v>0</v>
      </c>
      <c r="G139" s="235">
        <v>1</v>
      </c>
      <c r="H139" s="235">
        <v>1</v>
      </c>
      <c r="I139" s="235">
        <v>2</v>
      </c>
      <c r="J139" s="227">
        <v>1</v>
      </c>
      <c r="K139" s="235">
        <v>2</v>
      </c>
      <c r="L139" s="235">
        <v>1</v>
      </c>
      <c r="M139" s="235">
        <v>1</v>
      </c>
      <c r="N139" s="237" t="s">
        <v>63</v>
      </c>
      <c r="O139" s="237" t="s">
        <v>63</v>
      </c>
      <c r="P139" s="237" t="s">
        <v>63</v>
      </c>
      <c r="Q139" s="237" t="s">
        <v>63</v>
      </c>
      <c r="R139" s="235" t="s">
        <v>63</v>
      </c>
      <c r="S139" s="235" t="s">
        <v>63</v>
      </c>
      <c r="T139" s="235" t="s">
        <v>151</v>
      </c>
      <c r="U139" s="1109" t="s">
        <v>151</v>
      </c>
    </row>
    <row r="140" spans="1:21" s="242" customFormat="1" ht="14.1" customHeight="1">
      <c r="A140" s="1086" t="s">
        <v>360</v>
      </c>
      <c r="B140" s="236">
        <v>0</v>
      </c>
      <c r="C140" s="236">
        <v>0</v>
      </c>
      <c r="D140" s="236">
        <v>0</v>
      </c>
      <c r="E140" s="235">
        <v>1</v>
      </c>
      <c r="F140" s="236">
        <v>0</v>
      </c>
      <c r="G140" s="236">
        <v>0</v>
      </c>
      <c r="H140" s="236">
        <v>0</v>
      </c>
      <c r="I140" s="236">
        <v>0</v>
      </c>
      <c r="J140" s="237" t="s">
        <v>63</v>
      </c>
      <c r="K140" s="235">
        <v>2</v>
      </c>
      <c r="L140" s="237" t="s">
        <v>63</v>
      </c>
      <c r="M140" s="237" t="s">
        <v>63</v>
      </c>
      <c r="N140" s="235">
        <v>2</v>
      </c>
      <c r="O140" s="235">
        <v>2</v>
      </c>
      <c r="P140" s="237" t="s">
        <v>63</v>
      </c>
      <c r="Q140" s="237" t="s">
        <v>63</v>
      </c>
      <c r="R140" s="235" t="s">
        <v>63</v>
      </c>
      <c r="S140" s="235" t="s">
        <v>63</v>
      </c>
      <c r="T140" s="235" t="s">
        <v>151</v>
      </c>
      <c r="U140" s="1109" t="s">
        <v>151</v>
      </c>
    </row>
    <row r="141" spans="1:21" s="242" customFormat="1" ht="14.1" customHeight="1">
      <c r="A141" s="1086" t="s">
        <v>361</v>
      </c>
      <c r="B141" s="227">
        <v>5</v>
      </c>
      <c r="C141" s="227">
        <v>1</v>
      </c>
      <c r="D141" s="227">
        <v>2</v>
      </c>
      <c r="E141" s="235">
        <v>7</v>
      </c>
      <c r="F141" s="235">
        <v>5</v>
      </c>
      <c r="G141" s="235">
        <v>2</v>
      </c>
      <c r="H141" s="235">
        <v>4</v>
      </c>
      <c r="I141" s="235">
        <v>12</v>
      </c>
      <c r="J141" s="227">
        <v>4</v>
      </c>
      <c r="K141" s="235">
        <v>8</v>
      </c>
      <c r="L141" s="235">
        <v>5</v>
      </c>
      <c r="M141" s="235">
        <v>7</v>
      </c>
      <c r="N141" s="235">
        <v>7</v>
      </c>
      <c r="O141" s="235">
        <v>2</v>
      </c>
      <c r="P141" s="235">
        <v>14</v>
      </c>
      <c r="Q141" s="235">
        <v>1</v>
      </c>
      <c r="R141" s="235">
        <v>3</v>
      </c>
      <c r="S141" s="235" t="s">
        <v>63</v>
      </c>
      <c r="T141" s="235" t="s">
        <v>151</v>
      </c>
      <c r="U141" s="1109" t="s">
        <v>151</v>
      </c>
    </row>
    <row r="142" spans="1:21" s="242" customFormat="1" ht="14.1" customHeight="1">
      <c r="A142" s="1086" t="s">
        <v>362</v>
      </c>
      <c r="B142" s="227">
        <v>662</v>
      </c>
      <c r="C142" s="227">
        <v>856</v>
      </c>
      <c r="D142" s="227">
        <v>871</v>
      </c>
      <c r="E142" s="235">
        <v>1024</v>
      </c>
      <c r="F142" s="235">
        <v>1026</v>
      </c>
      <c r="G142" s="235">
        <v>1151</v>
      </c>
      <c r="H142" s="235">
        <v>1166</v>
      </c>
      <c r="I142" s="235">
        <v>1282</v>
      </c>
      <c r="J142" s="227">
        <v>1202</v>
      </c>
      <c r="K142" s="235">
        <v>1202</v>
      </c>
      <c r="L142" s="235">
        <v>1256</v>
      </c>
      <c r="M142" s="235">
        <v>1259</v>
      </c>
      <c r="N142" s="235">
        <v>911</v>
      </c>
      <c r="O142" s="235">
        <v>395</v>
      </c>
      <c r="P142" s="235">
        <v>850</v>
      </c>
      <c r="Q142" s="235">
        <v>339</v>
      </c>
      <c r="R142" s="235">
        <v>964</v>
      </c>
      <c r="S142" s="235">
        <v>258</v>
      </c>
      <c r="T142" s="235" t="s">
        <v>151</v>
      </c>
      <c r="U142" s="1109" t="s">
        <v>151</v>
      </c>
    </row>
    <row r="143" spans="1:21" s="242" customFormat="1" ht="14.1" customHeight="1">
      <c r="A143" s="1086" t="s">
        <v>363</v>
      </c>
      <c r="B143" s="227">
        <v>1</v>
      </c>
      <c r="C143" s="236">
        <v>0</v>
      </c>
      <c r="D143" s="227">
        <v>2</v>
      </c>
      <c r="E143" s="236">
        <v>0</v>
      </c>
      <c r="F143" s="236">
        <v>0</v>
      </c>
      <c r="G143" s="236">
        <v>0</v>
      </c>
      <c r="H143" s="235">
        <v>3</v>
      </c>
      <c r="I143" s="235">
        <v>3</v>
      </c>
      <c r="J143" s="237" t="s">
        <v>63</v>
      </c>
      <c r="K143" s="235">
        <v>4</v>
      </c>
      <c r="L143" s="235">
        <v>3</v>
      </c>
      <c r="M143" s="235">
        <v>2</v>
      </c>
      <c r="N143" s="235">
        <v>2</v>
      </c>
      <c r="O143" s="235">
        <v>2</v>
      </c>
      <c r="P143" s="235">
        <v>2</v>
      </c>
      <c r="Q143" s="237" t="s">
        <v>63</v>
      </c>
      <c r="R143" s="235">
        <v>7</v>
      </c>
      <c r="S143" s="235">
        <v>1</v>
      </c>
      <c r="T143" s="235" t="s">
        <v>151</v>
      </c>
      <c r="U143" s="1109" t="s">
        <v>151</v>
      </c>
    </row>
    <row r="144" spans="1:21" s="242" customFormat="1" ht="14.1" customHeight="1">
      <c r="A144" s="1086" t="s">
        <v>364</v>
      </c>
      <c r="B144" s="236">
        <v>2</v>
      </c>
      <c r="C144" s="227">
        <v>5</v>
      </c>
      <c r="D144" s="236">
        <v>4</v>
      </c>
      <c r="E144" s="235">
        <v>7</v>
      </c>
      <c r="F144" s="235">
        <v>5</v>
      </c>
      <c r="G144" s="235">
        <v>5</v>
      </c>
      <c r="H144" s="235">
        <v>5</v>
      </c>
      <c r="I144" s="235">
        <v>5</v>
      </c>
      <c r="J144" s="227">
        <v>8</v>
      </c>
      <c r="K144" s="235">
        <v>6</v>
      </c>
      <c r="L144" s="235">
        <v>8</v>
      </c>
      <c r="M144" s="235">
        <v>4</v>
      </c>
      <c r="N144" s="235">
        <v>2</v>
      </c>
      <c r="O144" s="235">
        <v>1</v>
      </c>
      <c r="P144" s="235">
        <v>4</v>
      </c>
      <c r="Q144" s="235">
        <v>1</v>
      </c>
      <c r="R144" s="235">
        <v>3</v>
      </c>
      <c r="S144" s="235" t="s">
        <v>63</v>
      </c>
      <c r="T144" s="235" t="s">
        <v>151</v>
      </c>
      <c r="U144" s="1109" t="s">
        <v>151</v>
      </c>
    </row>
    <row r="145" spans="1:21" s="242" customFormat="1" ht="14.1" customHeight="1">
      <c r="A145" s="1086" t="s">
        <v>365</v>
      </c>
      <c r="B145" s="227">
        <v>10</v>
      </c>
      <c r="C145" s="227">
        <v>21</v>
      </c>
      <c r="D145" s="227">
        <v>7</v>
      </c>
      <c r="E145" s="235">
        <v>20</v>
      </c>
      <c r="F145" s="235">
        <v>29</v>
      </c>
      <c r="G145" s="244">
        <v>14</v>
      </c>
      <c r="H145" s="235">
        <v>42</v>
      </c>
      <c r="I145" s="235">
        <v>35</v>
      </c>
      <c r="J145" s="227">
        <v>47</v>
      </c>
      <c r="K145" s="235">
        <v>53</v>
      </c>
      <c r="L145" s="235">
        <v>49</v>
      </c>
      <c r="M145" s="235">
        <v>31</v>
      </c>
      <c r="N145" s="235">
        <v>22</v>
      </c>
      <c r="O145" s="235">
        <v>10</v>
      </c>
      <c r="P145" s="235">
        <v>23</v>
      </c>
      <c r="Q145" s="235">
        <v>3</v>
      </c>
      <c r="R145" s="235">
        <v>46</v>
      </c>
      <c r="S145" s="235">
        <v>4</v>
      </c>
      <c r="T145" s="235" t="s">
        <v>151</v>
      </c>
      <c r="U145" s="1109" t="s">
        <v>151</v>
      </c>
    </row>
    <row r="146" spans="1:21" s="242" customFormat="1" ht="14.1" customHeight="1">
      <c r="A146" s="1086" t="s">
        <v>366</v>
      </c>
      <c r="B146" s="227"/>
      <c r="C146" s="227"/>
      <c r="D146" s="227"/>
      <c r="E146" s="235"/>
      <c r="F146" s="235"/>
      <c r="G146" s="244"/>
      <c r="H146" s="235"/>
      <c r="I146" s="235"/>
      <c r="J146" s="227"/>
      <c r="K146" s="237" t="s">
        <v>63</v>
      </c>
      <c r="L146" s="237" t="s">
        <v>63</v>
      </c>
      <c r="M146" s="237" t="s">
        <v>63</v>
      </c>
      <c r="N146" s="235">
        <v>1</v>
      </c>
      <c r="O146" s="237" t="s">
        <v>63</v>
      </c>
      <c r="P146" s="235">
        <v>2</v>
      </c>
      <c r="Q146" s="237" t="s">
        <v>63</v>
      </c>
      <c r="R146" s="235" t="s">
        <v>63</v>
      </c>
      <c r="S146" s="235" t="s">
        <v>63</v>
      </c>
      <c r="T146" s="235" t="s">
        <v>151</v>
      </c>
      <c r="U146" s="1109" t="s">
        <v>151</v>
      </c>
    </row>
    <row r="147" spans="1:21" s="242" customFormat="1" ht="14.1" customHeight="1">
      <c r="A147" s="1086" t="s">
        <v>367</v>
      </c>
      <c r="B147" s="227">
        <v>7</v>
      </c>
      <c r="C147" s="227">
        <v>12</v>
      </c>
      <c r="D147" s="227">
        <v>6</v>
      </c>
      <c r="E147" s="235">
        <v>3</v>
      </c>
      <c r="F147" s="235">
        <v>6</v>
      </c>
      <c r="G147" s="235">
        <v>6</v>
      </c>
      <c r="H147" s="235">
        <v>6</v>
      </c>
      <c r="I147" s="235">
        <v>11</v>
      </c>
      <c r="J147" s="227">
        <v>15</v>
      </c>
      <c r="K147" s="235">
        <v>21</v>
      </c>
      <c r="L147" s="235">
        <v>13</v>
      </c>
      <c r="M147" s="235">
        <v>13</v>
      </c>
      <c r="N147" s="235">
        <v>5</v>
      </c>
      <c r="O147" s="235">
        <v>4</v>
      </c>
      <c r="P147" s="235">
        <v>7</v>
      </c>
      <c r="Q147" s="235">
        <v>5</v>
      </c>
      <c r="R147" s="235">
        <v>6</v>
      </c>
      <c r="S147" s="235">
        <v>2</v>
      </c>
      <c r="T147" s="235" t="s">
        <v>151</v>
      </c>
      <c r="U147" s="1109" t="s">
        <v>151</v>
      </c>
    </row>
    <row r="148" spans="1:21" s="242" customFormat="1" ht="14.1" customHeight="1">
      <c r="A148" s="1110" t="s">
        <v>368</v>
      </c>
      <c r="B148" s="236">
        <v>0</v>
      </c>
      <c r="C148" s="236">
        <v>1</v>
      </c>
      <c r="D148" s="236">
        <v>0</v>
      </c>
      <c r="E148" s="236">
        <v>0</v>
      </c>
      <c r="F148" s="235">
        <v>2</v>
      </c>
      <c r="G148" s="235">
        <v>1</v>
      </c>
      <c r="H148" s="235">
        <v>3</v>
      </c>
      <c r="I148" s="236">
        <v>0</v>
      </c>
      <c r="J148" s="227">
        <v>1</v>
      </c>
      <c r="K148" s="235">
        <v>4</v>
      </c>
      <c r="L148" s="237" t="s">
        <v>63</v>
      </c>
      <c r="M148" s="235">
        <v>15</v>
      </c>
      <c r="N148" s="237" t="s">
        <v>63</v>
      </c>
      <c r="O148" s="237" t="s">
        <v>63</v>
      </c>
      <c r="P148" s="235">
        <v>1</v>
      </c>
      <c r="Q148" s="237" t="s">
        <v>63</v>
      </c>
      <c r="R148" s="235">
        <v>3</v>
      </c>
      <c r="S148" s="235" t="s">
        <v>63</v>
      </c>
      <c r="T148" s="235" t="s">
        <v>151</v>
      </c>
      <c r="U148" s="1109" t="s">
        <v>151</v>
      </c>
    </row>
    <row r="149" spans="1:21" s="242" customFormat="1" ht="14.1" customHeight="1">
      <c r="A149" s="1086" t="s">
        <v>369</v>
      </c>
      <c r="B149" s="227">
        <v>9</v>
      </c>
      <c r="C149" s="227">
        <v>9</v>
      </c>
      <c r="D149" s="227">
        <v>5</v>
      </c>
      <c r="E149" s="235">
        <v>8</v>
      </c>
      <c r="F149" s="235">
        <v>16</v>
      </c>
      <c r="G149" s="235">
        <v>3</v>
      </c>
      <c r="H149" s="235">
        <v>11</v>
      </c>
      <c r="I149" s="235">
        <v>12</v>
      </c>
      <c r="J149" s="227">
        <v>16</v>
      </c>
      <c r="K149" s="235">
        <v>19</v>
      </c>
      <c r="L149" s="235">
        <v>21</v>
      </c>
      <c r="M149" s="235">
        <v>26</v>
      </c>
      <c r="N149" s="235">
        <v>17</v>
      </c>
      <c r="O149" s="235">
        <v>2</v>
      </c>
      <c r="P149" s="235">
        <v>32</v>
      </c>
      <c r="Q149" s="235">
        <v>4</v>
      </c>
      <c r="R149" s="235">
        <v>18</v>
      </c>
      <c r="S149" s="235">
        <v>6</v>
      </c>
      <c r="T149" s="235" t="s">
        <v>151</v>
      </c>
      <c r="U149" s="1109" t="s">
        <v>151</v>
      </c>
    </row>
    <row r="150" spans="1:21" s="242" customFormat="1" ht="14.1" customHeight="1">
      <c r="A150" s="1086" t="s">
        <v>370</v>
      </c>
      <c r="B150" s="227">
        <v>87</v>
      </c>
      <c r="C150" s="227">
        <v>72</v>
      </c>
      <c r="D150" s="227">
        <v>61</v>
      </c>
      <c r="E150" s="235">
        <v>84</v>
      </c>
      <c r="F150" s="235">
        <v>99</v>
      </c>
      <c r="G150" s="235">
        <v>76</v>
      </c>
      <c r="H150" s="235">
        <v>87</v>
      </c>
      <c r="I150" s="235">
        <v>120</v>
      </c>
      <c r="J150" s="227">
        <v>116</v>
      </c>
      <c r="K150" s="235">
        <v>119</v>
      </c>
      <c r="L150" s="235">
        <v>165</v>
      </c>
      <c r="M150" s="235">
        <v>176</v>
      </c>
      <c r="N150" s="235">
        <v>114</v>
      </c>
      <c r="O150" s="235">
        <v>40</v>
      </c>
      <c r="P150" s="235">
        <v>93</v>
      </c>
      <c r="Q150" s="235">
        <v>36</v>
      </c>
      <c r="R150" s="235">
        <v>108</v>
      </c>
      <c r="S150" s="235">
        <v>49</v>
      </c>
      <c r="T150" s="235" t="s">
        <v>151</v>
      </c>
      <c r="U150" s="1109" t="s">
        <v>151</v>
      </c>
    </row>
    <row r="151" spans="1:21" s="242" customFormat="1" ht="14.1" customHeight="1">
      <c r="A151" s="1086" t="s">
        <v>371</v>
      </c>
      <c r="B151" s="227">
        <v>104</v>
      </c>
      <c r="C151" s="227">
        <v>122</v>
      </c>
      <c r="D151" s="227">
        <v>150</v>
      </c>
      <c r="E151" s="235">
        <v>178</v>
      </c>
      <c r="F151" s="235">
        <v>249</v>
      </c>
      <c r="G151" s="235">
        <v>279</v>
      </c>
      <c r="H151" s="235">
        <v>397</v>
      </c>
      <c r="I151" s="235">
        <v>481</v>
      </c>
      <c r="J151" s="227">
        <v>535</v>
      </c>
      <c r="K151" s="235">
        <v>570</v>
      </c>
      <c r="L151" s="235">
        <v>608</v>
      </c>
      <c r="M151" s="235">
        <v>742</v>
      </c>
      <c r="N151" s="235">
        <v>574</v>
      </c>
      <c r="O151" s="235">
        <v>138</v>
      </c>
      <c r="P151" s="235">
        <v>551</v>
      </c>
      <c r="Q151" s="235">
        <v>143</v>
      </c>
      <c r="R151" s="235">
        <v>626</v>
      </c>
      <c r="S151" s="235">
        <v>148</v>
      </c>
      <c r="T151" s="235" t="s">
        <v>151</v>
      </c>
      <c r="U151" s="1109" t="s">
        <v>151</v>
      </c>
    </row>
    <row r="152" spans="1:21" s="242" customFormat="1" ht="14.1" customHeight="1">
      <c r="A152" s="1086" t="s">
        <v>372</v>
      </c>
      <c r="B152" s="227">
        <v>66</v>
      </c>
      <c r="C152" s="227">
        <v>91</v>
      </c>
      <c r="D152" s="227">
        <v>87</v>
      </c>
      <c r="E152" s="235">
        <v>113</v>
      </c>
      <c r="F152" s="235">
        <v>115</v>
      </c>
      <c r="G152" s="235">
        <v>114</v>
      </c>
      <c r="H152" s="235">
        <v>134</v>
      </c>
      <c r="I152" s="235">
        <v>183</v>
      </c>
      <c r="J152" s="227">
        <v>184</v>
      </c>
      <c r="K152" s="235">
        <v>249</v>
      </c>
      <c r="L152" s="235">
        <v>316</v>
      </c>
      <c r="M152" s="235">
        <v>298</v>
      </c>
      <c r="N152" s="235">
        <v>254</v>
      </c>
      <c r="O152" s="235">
        <v>64</v>
      </c>
      <c r="P152" s="235">
        <v>226</v>
      </c>
      <c r="Q152" s="235">
        <v>80</v>
      </c>
      <c r="R152" s="235">
        <v>262</v>
      </c>
      <c r="S152" s="235">
        <v>77</v>
      </c>
      <c r="T152" s="235" t="s">
        <v>151</v>
      </c>
      <c r="U152" s="1109" t="s">
        <v>151</v>
      </c>
    </row>
    <row r="153" spans="1:21" s="242" customFormat="1" ht="14.1" customHeight="1">
      <c r="A153" s="1086" t="s">
        <v>373</v>
      </c>
      <c r="B153" s="227">
        <v>4</v>
      </c>
      <c r="C153" s="236" t="s">
        <v>63</v>
      </c>
      <c r="D153" s="227">
        <v>4</v>
      </c>
      <c r="E153" s="235">
        <v>2</v>
      </c>
      <c r="F153" s="235">
        <v>20</v>
      </c>
      <c r="G153" s="235">
        <v>17</v>
      </c>
      <c r="H153" s="235">
        <v>20</v>
      </c>
      <c r="I153" s="235">
        <v>36</v>
      </c>
      <c r="J153" s="227">
        <v>57</v>
      </c>
      <c r="K153" s="235">
        <v>52</v>
      </c>
      <c r="L153" s="235">
        <v>42</v>
      </c>
      <c r="M153" s="235">
        <v>59</v>
      </c>
      <c r="N153" s="235">
        <v>47</v>
      </c>
      <c r="O153" s="235">
        <v>10</v>
      </c>
      <c r="P153" s="235">
        <v>69</v>
      </c>
      <c r="Q153" s="235">
        <v>16</v>
      </c>
      <c r="R153" s="235">
        <v>31</v>
      </c>
      <c r="S153" s="235">
        <v>13</v>
      </c>
      <c r="T153" s="235" t="s">
        <v>151</v>
      </c>
      <c r="U153" s="1109" t="s">
        <v>151</v>
      </c>
    </row>
    <row r="154" spans="1:21" s="242" customFormat="1" ht="14.1" customHeight="1">
      <c r="A154" s="1086" t="s">
        <v>374</v>
      </c>
      <c r="B154" s="227">
        <v>39</v>
      </c>
      <c r="C154" s="227">
        <v>47</v>
      </c>
      <c r="D154" s="227">
        <v>58</v>
      </c>
      <c r="E154" s="235">
        <v>64</v>
      </c>
      <c r="F154" s="235">
        <v>102</v>
      </c>
      <c r="G154" s="235">
        <v>86</v>
      </c>
      <c r="H154" s="235">
        <v>117</v>
      </c>
      <c r="I154" s="235">
        <v>140</v>
      </c>
      <c r="J154" s="227">
        <v>166</v>
      </c>
      <c r="K154" s="235">
        <v>139</v>
      </c>
      <c r="L154" s="235">
        <v>143</v>
      </c>
      <c r="M154" s="235">
        <v>193</v>
      </c>
      <c r="N154" s="235">
        <v>155</v>
      </c>
      <c r="O154" s="235">
        <v>31</v>
      </c>
      <c r="P154" s="235">
        <v>158</v>
      </c>
      <c r="Q154" s="235">
        <v>37</v>
      </c>
      <c r="R154" s="235">
        <v>185</v>
      </c>
      <c r="S154" s="235">
        <v>32</v>
      </c>
      <c r="T154" s="235" t="s">
        <v>151</v>
      </c>
      <c r="U154" s="1109" t="s">
        <v>151</v>
      </c>
    </row>
    <row r="155" spans="1:21" s="242" customFormat="1" ht="14.1" customHeight="1">
      <c r="A155" s="1086" t="s">
        <v>375</v>
      </c>
      <c r="B155" s="227">
        <v>443</v>
      </c>
      <c r="C155" s="227">
        <v>531</v>
      </c>
      <c r="D155" s="227">
        <v>498</v>
      </c>
      <c r="E155" s="235">
        <v>600</v>
      </c>
      <c r="F155" s="235">
        <v>741</v>
      </c>
      <c r="G155" s="235">
        <v>837</v>
      </c>
      <c r="H155" s="235">
        <v>1001</v>
      </c>
      <c r="I155" s="235">
        <v>1025</v>
      </c>
      <c r="J155" s="227">
        <v>1064</v>
      </c>
      <c r="K155" s="235">
        <v>1102</v>
      </c>
      <c r="L155" s="235">
        <v>1208</v>
      </c>
      <c r="M155" s="235">
        <v>1101</v>
      </c>
      <c r="N155" s="235">
        <v>1002</v>
      </c>
      <c r="O155" s="235">
        <v>304</v>
      </c>
      <c r="P155" s="235">
        <v>1008</v>
      </c>
      <c r="Q155" s="235">
        <v>303</v>
      </c>
      <c r="R155" s="235">
        <v>990</v>
      </c>
      <c r="S155" s="235">
        <v>261</v>
      </c>
      <c r="T155" s="235" t="s">
        <v>151</v>
      </c>
      <c r="U155" s="1109" t="s">
        <v>151</v>
      </c>
    </row>
    <row r="156" spans="1:21" s="242" customFormat="1" ht="14.1" customHeight="1">
      <c r="A156" s="1086" t="s">
        <v>376</v>
      </c>
      <c r="B156" s="227"/>
      <c r="C156" s="227"/>
      <c r="D156" s="227"/>
      <c r="E156" s="235"/>
      <c r="F156" s="235"/>
      <c r="G156" s="235"/>
      <c r="H156" s="235"/>
      <c r="I156" s="235"/>
      <c r="J156" s="227"/>
      <c r="K156" s="237" t="s">
        <v>63</v>
      </c>
      <c r="L156" s="237" t="s">
        <v>63</v>
      </c>
      <c r="M156" s="237" t="s">
        <v>63</v>
      </c>
      <c r="N156" s="235">
        <v>1</v>
      </c>
      <c r="O156" s="237" t="s">
        <v>63</v>
      </c>
      <c r="P156" s="237" t="s">
        <v>63</v>
      </c>
      <c r="Q156" s="237" t="s">
        <v>63</v>
      </c>
      <c r="R156" s="235" t="s">
        <v>63</v>
      </c>
      <c r="S156" s="235" t="s">
        <v>63</v>
      </c>
      <c r="T156" s="235" t="s">
        <v>151</v>
      </c>
      <c r="U156" s="1109" t="s">
        <v>151</v>
      </c>
    </row>
    <row r="157" spans="1:21" s="242" customFormat="1" ht="14.1" customHeight="1">
      <c r="A157" s="1086" t="s">
        <v>377</v>
      </c>
      <c r="B157" s="236">
        <v>0</v>
      </c>
      <c r="C157" s="236">
        <v>0</v>
      </c>
      <c r="D157" s="236">
        <v>0</v>
      </c>
      <c r="E157" s="236">
        <v>0</v>
      </c>
      <c r="F157" s="236">
        <v>0</v>
      </c>
      <c r="G157" s="235">
        <v>1</v>
      </c>
      <c r="H157" s="235">
        <v>1</v>
      </c>
      <c r="I157" s="236">
        <v>0</v>
      </c>
      <c r="J157" s="237" t="s">
        <v>63</v>
      </c>
      <c r="K157" s="237" t="s">
        <v>63</v>
      </c>
      <c r="L157" s="237" t="s">
        <v>63</v>
      </c>
      <c r="M157" s="235">
        <v>1</v>
      </c>
      <c r="N157" s="235">
        <v>1</v>
      </c>
      <c r="O157" s="237" t="s">
        <v>63</v>
      </c>
      <c r="P157" s="237" t="s">
        <v>63</v>
      </c>
      <c r="Q157" s="237" t="s">
        <v>63</v>
      </c>
      <c r="R157" s="235" t="s">
        <v>63</v>
      </c>
      <c r="S157" s="235" t="s">
        <v>63</v>
      </c>
      <c r="T157" s="235" t="s">
        <v>151</v>
      </c>
      <c r="U157" s="1109" t="s">
        <v>151</v>
      </c>
    </row>
    <row r="158" spans="1:21" s="242" customFormat="1" ht="14.1" customHeight="1">
      <c r="A158" s="1086" t="s">
        <v>378</v>
      </c>
      <c r="B158" s="235"/>
      <c r="C158" s="235"/>
      <c r="D158" s="235"/>
      <c r="E158" s="235"/>
      <c r="F158" s="235"/>
      <c r="G158" s="235"/>
      <c r="H158" s="235"/>
      <c r="I158" s="235"/>
      <c r="J158" s="245">
        <v>1</v>
      </c>
      <c r="K158" s="237" t="s">
        <v>63</v>
      </c>
      <c r="L158" s="237" t="s">
        <v>63</v>
      </c>
      <c r="M158" s="235">
        <v>1</v>
      </c>
      <c r="N158" s="237" t="s">
        <v>63</v>
      </c>
      <c r="O158" s="237" t="s">
        <v>63</v>
      </c>
      <c r="P158" s="235">
        <v>1</v>
      </c>
      <c r="Q158" s="237" t="s">
        <v>63</v>
      </c>
      <c r="R158" s="235" t="s">
        <v>63</v>
      </c>
      <c r="S158" s="235" t="s">
        <v>63</v>
      </c>
      <c r="T158" s="235" t="s">
        <v>151</v>
      </c>
      <c r="U158" s="1109" t="s">
        <v>151</v>
      </c>
    </row>
    <row r="159" spans="1:21" s="242" customFormat="1" ht="14.1" customHeight="1">
      <c r="A159" s="1086" t="s">
        <v>379</v>
      </c>
      <c r="B159" s="235"/>
      <c r="C159" s="235"/>
      <c r="D159" s="235"/>
      <c r="E159" s="235"/>
      <c r="F159" s="235"/>
      <c r="G159" s="235"/>
      <c r="H159" s="235"/>
      <c r="I159" s="235">
        <v>0</v>
      </c>
      <c r="J159" s="237" t="s">
        <v>63</v>
      </c>
      <c r="K159" s="237" t="s">
        <v>63</v>
      </c>
      <c r="L159" s="235">
        <v>1</v>
      </c>
      <c r="M159" s="237" t="s">
        <v>63</v>
      </c>
      <c r="N159" s="237" t="s">
        <v>63</v>
      </c>
      <c r="O159" s="237" t="s">
        <v>63</v>
      </c>
      <c r="P159" s="237" t="s">
        <v>63</v>
      </c>
      <c r="Q159" s="237" t="s">
        <v>63</v>
      </c>
      <c r="R159" s="235" t="s">
        <v>63</v>
      </c>
      <c r="S159" s="235" t="s">
        <v>63</v>
      </c>
      <c r="T159" s="235" t="s">
        <v>151</v>
      </c>
      <c r="U159" s="1109" t="s">
        <v>151</v>
      </c>
    </row>
    <row r="160" spans="1:21" s="242" customFormat="1" ht="14.1" customHeight="1">
      <c r="A160" s="1086" t="s">
        <v>380</v>
      </c>
      <c r="B160" s="236">
        <v>0</v>
      </c>
      <c r="C160" s="236">
        <v>4</v>
      </c>
      <c r="D160" s="236">
        <v>1</v>
      </c>
      <c r="E160" s="235">
        <v>2</v>
      </c>
      <c r="F160" s="236">
        <v>0</v>
      </c>
      <c r="G160" s="236">
        <v>0</v>
      </c>
      <c r="H160" s="236">
        <v>0</v>
      </c>
      <c r="I160" s="236">
        <v>0</v>
      </c>
      <c r="J160" s="227">
        <v>1</v>
      </c>
      <c r="K160" s="235">
        <v>3</v>
      </c>
      <c r="L160" s="235">
        <v>5</v>
      </c>
      <c r="M160" s="235">
        <v>4</v>
      </c>
      <c r="N160" s="235">
        <v>2</v>
      </c>
      <c r="O160" s="235">
        <v>2</v>
      </c>
      <c r="P160" s="235">
        <v>1</v>
      </c>
      <c r="Q160" s="235">
        <v>3</v>
      </c>
      <c r="R160" s="235">
        <v>5</v>
      </c>
      <c r="S160" s="235">
        <v>1</v>
      </c>
      <c r="T160" s="235" t="s">
        <v>151</v>
      </c>
      <c r="U160" s="1109" t="s">
        <v>151</v>
      </c>
    </row>
    <row r="161" spans="1:21" s="242" customFormat="1" ht="14.1" customHeight="1">
      <c r="A161" s="1086" t="s">
        <v>381</v>
      </c>
      <c r="B161" s="236">
        <v>1</v>
      </c>
      <c r="C161" s="236">
        <v>0</v>
      </c>
      <c r="D161" s="236">
        <v>3</v>
      </c>
      <c r="E161" s="235">
        <v>1</v>
      </c>
      <c r="F161" s="235">
        <v>1</v>
      </c>
      <c r="G161" s="235">
        <v>1</v>
      </c>
      <c r="H161" s="236">
        <v>0</v>
      </c>
      <c r="I161" s="236">
        <v>0</v>
      </c>
      <c r="J161" s="227">
        <v>3</v>
      </c>
      <c r="K161" s="235">
        <v>1</v>
      </c>
      <c r="L161" s="235">
        <v>3</v>
      </c>
      <c r="M161" s="235">
        <v>3</v>
      </c>
      <c r="N161" s="235">
        <v>1</v>
      </c>
      <c r="O161" s="237" t="s">
        <v>63</v>
      </c>
      <c r="P161" s="235">
        <v>10</v>
      </c>
      <c r="Q161" s="235">
        <v>1</v>
      </c>
      <c r="R161" s="235">
        <v>5</v>
      </c>
      <c r="S161" s="235" t="s">
        <v>63</v>
      </c>
      <c r="T161" s="235" t="s">
        <v>151</v>
      </c>
      <c r="U161" s="1109" t="s">
        <v>151</v>
      </c>
    </row>
    <row r="162" spans="1:21" s="242" customFormat="1" ht="14.1" customHeight="1">
      <c r="A162" s="1086" t="s">
        <v>382</v>
      </c>
      <c r="B162" s="227">
        <v>69</v>
      </c>
      <c r="C162" s="227">
        <v>90</v>
      </c>
      <c r="D162" s="227">
        <v>153</v>
      </c>
      <c r="E162" s="235">
        <v>267</v>
      </c>
      <c r="F162" s="235">
        <v>337</v>
      </c>
      <c r="G162" s="235">
        <v>397</v>
      </c>
      <c r="H162" s="235">
        <v>648</v>
      </c>
      <c r="I162" s="235">
        <v>622</v>
      </c>
      <c r="J162" s="227">
        <v>747</v>
      </c>
      <c r="K162" s="235">
        <v>1029</v>
      </c>
      <c r="L162" s="235">
        <v>1093</v>
      </c>
      <c r="M162" s="235">
        <v>1384</v>
      </c>
      <c r="N162" s="235">
        <v>1374</v>
      </c>
      <c r="O162" s="235">
        <v>240</v>
      </c>
      <c r="P162" s="235">
        <v>1795</v>
      </c>
      <c r="Q162" s="235">
        <v>280</v>
      </c>
      <c r="R162" s="235">
        <v>1578</v>
      </c>
      <c r="S162" s="235">
        <v>266</v>
      </c>
      <c r="T162" s="235" t="s">
        <v>151</v>
      </c>
      <c r="U162" s="1109" t="s">
        <v>151</v>
      </c>
    </row>
    <row r="163" spans="1:21" s="242" customFormat="1" ht="14.1" customHeight="1">
      <c r="A163" s="1086" t="s">
        <v>383</v>
      </c>
      <c r="B163" s="236">
        <v>0</v>
      </c>
      <c r="C163" s="236">
        <v>0</v>
      </c>
      <c r="D163" s="236">
        <v>0</v>
      </c>
      <c r="E163" s="236">
        <v>0</v>
      </c>
      <c r="F163" s="236">
        <v>0</v>
      </c>
      <c r="G163" s="235">
        <v>1</v>
      </c>
      <c r="H163" s="236">
        <v>0</v>
      </c>
      <c r="I163" s="236">
        <v>0</v>
      </c>
      <c r="J163" s="237" t="s">
        <v>63</v>
      </c>
      <c r="K163" s="235">
        <v>1</v>
      </c>
      <c r="L163" s="235">
        <v>1</v>
      </c>
      <c r="M163" s="235">
        <v>1</v>
      </c>
      <c r="N163" s="237" t="s">
        <v>63</v>
      </c>
      <c r="O163" s="237" t="s">
        <v>63</v>
      </c>
      <c r="P163" s="237" t="s">
        <v>63</v>
      </c>
      <c r="Q163" s="237" t="s">
        <v>63</v>
      </c>
      <c r="R163" s="235">
        <v>1</v>
      </c>
      <c r="S163" s="235" t="s">
        <v>63</v>
      </c>
      <c r="T163" s="235" t="s">
        <v>151</v>
      </c>
      <c r="U163" s="1109" t="s">
        <v>151</v>
      </c>
    </row>
    <row r="164" spans="1:21" s="242" customFormat="1" ht="14.1" customHeight="1">
      <c r="A164" s="1086" t="s">
        <v>384</v>
      </c>
      <c r="B164" s="246">
        <v>12</v>
      </c>
      <c r="C164" s="236">
        <v>16</v>
      </c>
      <c r="D164" s="246">
        <v>5</v>
      </c>
      <c r="E164" s="235">
        <v>27</v>
      </c>
      <c r="F164" s="235">
        <v>23</v>
      </c>
      <c r="G164" s="235">
        <v>22</v>
      </c>
      <c r="H164" s="235">
        <v>26</v>
      </c>
      <c r="I164" s="235">
        <v>33</v>
      </c>
      <c r="J164" s="227">
        <v>44</v>
      </c>
      <c r="K164" s="235">
        <v>40</v>
      </c>
      <c r="L164" s="235">
        <v>51</v>
      </c>
      <c r="M164" s="235">
        <v>45</v>
      </c>
      <c r="N164" s="235">
        <v>44</v>
      </c>
      <c r="O164" s="235">
        <v>10</v>
      </c>
      <c r="P164" s="235">
        <v>27</v>
      </c>
      <c r="Q164" s="235">
        <v>7</v>
      </c>
      <c r="R164" s="235">
        <v>31</v>
      </c>
      <c r="S164" s="235">
        <v>10</v>
      </c>
      <c r="T164" s="235" t="s">
        <v>151</v>
      </c>
      <c r="U164" s="1109" t="s">
        <v>151</v>
      </c>
    </row>
    <row r="165" spans="1:21" s="242" customFormat="1" ht="14.1" customHeight="1">
      <c r="A165" s="1110" t="s">
        <v>385</v>
      </c>
      <c r="B165" s="236">
        <v>0</v>
      </c>
      <c r="C165" s="227">
        <v>1</v>
      </c>
      <c r="D165" s="236">
        <v>1</v>
      </c>
      <c r="E165" s="235">
        <v>1</v>
      </c>
      <c r="F165" s="235">
        <v>4</v>
      </c>
      <c r="G165" s="235">
        <v>9</v>
      </c>
      <c r="H165" s="235">
        <v>9</v>
      </c>
      <c r="I165" s="235">
        <v>8</v>
      </c>
      <c r="J165" s="227">
        <v>4</v>
      </c>
      <c r="K165" s="235">
        <v>10</v>
      </c>
      <c r="L165" s="235">
        <v>7</v>
      </c>
      <c r="M165" s="235">
        <v>3</v>
      </c>
      <c r="N165" s="237" t="s">
        <v>63</v>
      </c>
      <c r="O165" s="235">
        <v>2</v>
      </c>
      <c r="P165" s="235">
        <v>2</v>
      </c>
      <c r="Q165" s="235">
        <v>1</v>
      </c>
      <c r="R165" s="235">
        <v>3</v>
      </c>
      <c r="S165" s="235" t="s">
        <v>63</v>
      </c>
      <c r="T165" s="235" t="s">
        <v>151</v>
      </c>
      <c r="U165" s="1109" t="s">
        <v>151</v>
      </c>
    </row>
    <row r="166" spans="1:21" s="242" customFormat="1" ht="14.1" customHeight="1">
      <c r="A166" s="1086" t="s">
        <v>386</v>
      </c>
      <c r="B166" s="227">
        <v>1192</v>
      </c>
      <c r="C166" s="227">
        <v>1376</v>
      </c>
      <c r="D166" s="236">
        <v>1278</v>
      </c>
      <c r="E166" s="235">
        <v>1490</v>
      </c>
      <c r="F166" s="235">
        <v>1655</v>
      </c>
      <c r="G166" s="235">
        <v>1710</v>
      </c>
      <c r="H166" s="235">
        <v>1812</v>
      </c>
      <c r="I166" s="235">
        <v>1931</v>
      </c>
      <c r="J166" s="227">
        <v>1879</v>
      </c>
      <c r="K166" s="235">
        <v>1972</v>
      </c>
      <c r="L166" s="235">
        <v>2059</v>
      </c>
      <c r="M166" s="235">
        <v>2055</v>
      </c>
      <c r="N166" s="235">
        <v>1444</v>
      </c>
      <c r="O166" s="235">
        <v>559</v>
      </c>
      <c r="P166" s="235">
        <v>1758</v>
      </c>
      <c r="Q166" s="235">
        <v>518</v>
      </c>
      <c r="R166" s="235">
        <v>1837</v>
      </c>
      <c r="S166" s="235">
        <v>490</v>
      </c>
      <c r="T166" s="235" t="s">
        <v>151</v>
      </c>
      <c r="U166" s="1109" t="s">
        <v>151</v>
      </c>
    </row>
    <row r="167" spans="1:21" s="242" customFormat="1" ht="14.1" customHeight="1">
      <c r="A167" s="1086" t="s">
        <v>387</v>
      </c>
      <c r="B167" s="236">
        <v>0</v>
      </c>
      <c r="C167" s="236">
        <v>0</v>
      </c>
      <c r="D167" s="236">
        <v>0</v>
      </c>
      <c r="E167" s="236">
        <v>0</v>
      </c>
      <c r="F167" s="236">
        <v>0</v>
      </c>
      <c r="G167" s="236">
        <v>0</v>
      </c>
      <c r="H167" s="235">
        <v>1</v>
      </c>
      <c r="I167" s="236">
        <v>0</v>
      </c>
      <c r="J167" s="237" t="s">
        <v>63</v>
      </c>
      <c r="K167" s="237" t="s">
        <v>63</v>
      </c>
      <c r="L167" s="237" t="s">
        <v>63</v>
      </c>
      <c r="M167" s="237" t="s">
        <v>63</v>
      </c>
      <c r="N167" s="237" t="s">
        <v>63</v>
      </c>
      <c r="O167" s="237" t="s">
        <v>63</v>
      </c>
      <c r="P167" s="237" t="s">
        <v>63</v>
      </c>
      <c r="Q167" s="237" t="s">
        <v>63</v>
      </c>
      <c r="R167" s="235">
        <v>2</v>
      </c>
      <c r="S167" s="235" t="s">
        <v>63</v>
      </c>
      <c r="T167" s="235" t="s">
        <v>151</v>
      </c>
      <c r="U167" s="1109" t="s">
        <v>151</v>
      </c>
    </row>
    <row r="168" spans="1:21" s="242" customFormat="1" ht="14.1" customHeight="1">
      <c r="A168" s="1086" t="s">
        <v>388</v>
      </c>
      <c r="B168" s="227">
        <v>32</v>
      </c>
      <c r="C168" s="227">
        <v>36</v>
      </c>
      <c r="D168" s="227">
        <v>30</v>
      </c>
      <c r="E168" s="235">
        <v>42</v>
      </c>
      <c r="F168" s="235">
        <v>36</v>
      </c>
      <c r="G168" s="235">
        <v>42</v>
      </c>
      <c r="H168" s="235">
        <v>45</v>
      </c>
      <c r="I168" s="235">
        <v>67</v>
      </c>
      <c r="J168" s="227">
        <v>54</v>
      </c>
      <c r="K168" s="235">
        <v>64</v>
      </c>
      <c r="L168" s="235">
        <v>88</v>
      </c>
      <c r="M168" s="235">
        <v>82</v>
      </c>
      <c r="N168" s="235">
        <v>75</v>
      </c>
      <c r="O168" s="235">
        <v>14</v>
      </c>
      <c r="P168" s="235">
        <v>77</v>
      </c>
      <c r="Q168" s="235">
        <v>20</v>
      </c>
      <c r="R168" s="235">
        <v>84</v>
      </c>
      <c r="S168" s="235">
        <v>17</v>
      </c>
      <c r="T168" s="235" t="s">
        <v>151</v>
      </c>
      <c r="U168" s="1109" t="s">
        <v>151</v>
      </c>
    </row>
    <row r="169" spans="1:21" s="242" customFormat="1" ht="14.1" customHeight="1">
      <c r="A169" s="1086" t="s">
        <v>389</v>
      </c>
      <c r="B169" s="227">
        <v>53</v>
      </c>
      <c r="C169" s="227">
        <v>71</v>
      </c>
      <c r="D169" s="227">
        <v>69</v>
      </c>
      <c r="E169" s="235">
        <v>111</v>
      </c>
      <c r="F169" s="235">
        <v>98</v>
      </c>
      <c r="G169" s="235">
        <v>107</v>
      </c>
      <c r="H169" s="235">
        <v>97</v>
      </c>
      <c r="I169" s="235">
        <v>113</v>
      </c>
      <c r="J169" s="227">
        <v>104</v>
      </c>
      <c r="K169" s="235">
        <v>104</v>
      </c>
      <c r="L169" s="235">
        <v>121</v>
      </c>
      <c r="M169" s="235">
        <v>133</v>
      </c>
      <c r="N169" s="235">
        <v>118</v>
      </c>
      <c r="O169" s="235">
        <v>30</v>
      </c>
      <c r="P169" s="235">
        <v>116</v>
      </c>
      <c r="Q169" s="235">
        <v>35</v>
      </c>
      <c r="R169" s="235">
        <v>122</v>
      </c>
      <c r="S169" s="235">
        <v>17</v>
      </c>
      <c r="T169" s="235" t="s">
        <v>151</v>
      </c>
      <c r="U169" s="1109" t="s">
        <v>151</v>
      </c>
    </row>
    <row r="170" spans="1:21" s="242" customFormat="1" ht="14.1" customHeight="1">
      <c r="A170" s="1086" t="s">
        <v>390</v>
      </c>
      <c r="B170" s="227">
        <v>280</v>
      </c>
      <c r="C170" s="227">
        <v>319</v>
      </c>
      <c r="D170" s="227">
        <v>323</v>
      </c>
      <c r="E170" s="235">
        <v>356</v>
      </c>
      <c r="F170" s="235">
        <v>361</v>
      </c>
      <c r="G170" s="235">
        <v>338</v>
      </c>
      <c r="H170" s="235">
        <v>463</v>
      </c>
      <c r="I170" s="235">
        <v>416</v>
      </c>
      <c r="J170" s="227">
        <v>385</v>
      </c>
      <c r="K170" s="235">
        <v>382</v>
      </c>
      <c r="L170" s="235">
        <v>409</v>
      </c>
      <c r="M170" s="235">
        <v>369</v>
      </c>
      <c r="N170" s="235">
        <v>272</v>
      </c>
      <c r="O170" s="235">
        <v>75</v>
      </c>
      <c r="P170" s="235">
        <v>289</v>
      </c>
      <c r="Q170" s="235">
        <v>67</v>
      </c>
      <c r="R170" s="235">
        <v>261</v>
      </c>
      <c r="S170" s="235">
        <v>59</v>
      </c>
      <c r="T170" s="235" t="s">
        <v>151</v>
      </c>
      <c r="U170" s="1109" t="s">
        <v>151</v>
      </c>
    </row>
    <row r="171" spans="1:21" s="242" customFormat="1" ht="14.1" customHeight="1">
      <c r="A171" s="1086" t="s">
        <v>391</v>
      </c>
      <c r="B171" s="227">
        <v>1080</v>
      </c>
      <c r="C171" s="227">
        <v>1294</v>
      </c>
      <c r="D171" s="227">
        <v>1224</v>
      </c>
      <c r="E171" s="235">
        <v>1470</v>
      </c>
      <c r="F171" s="235">
        <v>1597</v>
      </c>
      <c r="G171" s="235">
        <v>1704</v>
      </c>
      <c r="H171" s="235">
        <v>1820</v>
      </c>
      <c r="I171" s="235">
        <v>1765</v>
      </c>
      <c r="J171" s="227">
        <v>1840</v>
      </c>
      <c r="K171" s="235">
        <v>1902</v>
      </c>
      <c r="L171" s="235">
        <v>2138</v>
      </c>
      <c r="M171" s="235">
        <v>2090</v>
      </c>
      <c r="N171" s="235">
        <v>1745</v>
      </c>
      <c r="O171" s="235">
        <v>463</v>
      </c>
      <c r="P171" s="235">
        <v>1606</v>
      </c>
      <c r="Q171" s="235">
        <v>499</v>
      </c>
      <c r="R171" s="235">
        <v>1940</v>
      </c>
      <c r="S171" s="235">
        <v>432</v>
      </c>
      <c r="T171" s="235" t="s">
        <v>151</v>
      </c>
      <c r="U171" s="1109" t="s">
        <v>151</v>
      </c>
    </row>
    <row r="172" spans="1:21" s="242" customFormat="1" ht="14.1" customHeight="1">
      <c r="A172" s="1086" t="s">
        <v>392</v>
      </c>
      <c r="B172" s="227">
        <v>9</v>
      </c>
      <c r="C172" s="227">
        <v>16</v>
      </c>
      <c r="D172" s="227">
        <v>12</v>
      </c>
      <c r="E172" s="235">
        <v>14</v>
      </c>
      <c r="F172" s="235">
        <v>9</v>
      </c>
      <c r="G172" s="235">
        <v>13</v>
      </c>
      <c r="H172" s="235">
        <v>16</v>
      </c>
      <c r="I172" s="235">
        <v>16</v>
      </c>
      <c r="J172" s="227">
        <v>16</v>
      </c>
      <c r="K172" s="235">
        <v>17</v>
      </c>
      <c r="L172" s="235">
        <v>26</v>
      </c>
      <c r="M172" s="235">
        <v>22</v>
      </c>
      <c r="N172" s="235">
        <v>19</v>
      </c>
      <c r="O172" s="235">
        <v>3</v>
      </c>
      <c r="P172" s="235">
        <v>26</v>
      </c>
      <c r="Q172" s="235">
        <v>3</v>
      </c>
      <c r="R172" s="235">
        <v>19</v>
      </c>
      <c r="S172" s="235">
        <v>6</v>
      </c>
      <c r="T172" s="235" t="s">
        <v>151</v>
      </c>
      <c r="U172" s="1109" t="s">
        <v>151</v>
      </c>
    </row>
    <row r="173" spans="1:21" s="242" customFormat="1" ht="14.1" customHeight="1">
      <c r="A173" s="1086" t="s">
        <v>393</v>
      </c>
      <c r="B173" s="227"/>
      <c r="C173" s="227"/>
      <c r="D173" s="227"/>
      <c r="E173" s="235"/>
      <c r="F173" s="235"/>
      <c r="G173" s="235"/>
      <c r="H173" s="235"/>
      <c r="I173" s="235"/>
      <c r="J173" s="235">
        <v>1</v>
      </c>
      <c r="K173" s="235">
        <v>1</v>
      </c>
      <c r="L173" s="237" t="s">
        <v>63</v>
      </c>
      <c r="M173" s="235">
        <v>1</v>
      </c>
      <c r="N173" s="235">
        <v>1</v>
      </c>
      <c r="O173" s="237" t="s">
        <v>63</v>
      </c>
      <c r="P173" s="235">
        <v>1</v>
      </c>
      <c r="Q173" s="237" t="s">
        <v>63</v>
      </c>
      <c r="R173" s="235" t="s">
        <v>63</v>
      </c>
      <c r="S173" s="235">
        <v>1</v>
      </c>
      <c r="T173" s="235" t="s">
        <v>151</v>
      </c>
      <c r="U173" s="1109" t="s">
        <v>151</v>
      </c>
    </row>
    <row r="174" spans="1:21" s="242" customFormat="1" ht="14.1" customHeight="1">
      <c r="A174" s="1086" t="s">
        <v>394</v>
      </c>
      <c r="B174" s="227">
        <v>3132</v>
      </c>
      <c r="C174" s="227">
        <v>3508</v>
      </c>
      <c r="D174" s="227">
        <v>3610</v>
      </c>
      <c r="E174" s="235">
        <v>3906</v>
      </c>
      <c r="F174" s="235">
        <v>4319</v>
      </c>
      <c r="G174" s="235">
        <v>4576</v>
      </c>
      <c r="H174" s="235">
        <v>4641</v>
      </c>
      <c r="I174" s="235">
        <v>5170</v>
      </c>
      <c r="J174" s="227">
        <v>5510</v>
      </c>
      <c r="K174" s="235">
        <v>5699</v>
      </c>
      <c r="L174" s="235">
        <v>5404</v>
      </c>
      <c r="M174" s="235">
        <v>5355</v>
      </c>
      <c r="N174" s="235">
        <v>4348</v>
      </c>
      <c r="O174" s="235">
        <v>1514</v>
      </c>
      <c r="P174" s="235">
        <v>4244</v>
      </c>
      <c r="Q174" s="235">
        <v>1379</v>
      </c>
      <c r="R174" s="235">
        <v>4573</v>
      </c>
      <c r="S174" s="235">
        <v>1338</v>
      </c>
      <c r="T174" s="235" t="s">
        <v>151</v>
      </c>
      <c r="U174" s="1109" t="s">
        <v>151</v>
      </c>
    </row>
    <row r="175" spans="1:21" s="242" customFormat="1" ht="14.1" customHeight="1">
      <c r="A175" s="1086" t="s">
        <v>395</v>
      </c>
      <c r="B175" s="227">
        <v>3138</v>
      </c>
      <c r="C175" s="227">
        <v>3681</v>
      </c>
      <c r="D175" s="227">
        <v>3714</v>
      </c>
      <c r="E175" s="235">
        <v>4168</v>
      </c>
      <c r="F175" s="235">
        <v>4328</v>
      </c>
      <c r="G175" s="235">
        <v>4583</v>
      </c>
      <c r="H175" s="235">
        <v>4840</v>
      </c>
      <c r="I175" s="235">
        <v>5362</v>
      </c>
      <c r="J175" s="227">
        <v>5315</v>
      </c>
      <c r="K175" s="235">
        <v>5862</v>
      </c>
      <c r="L175" s="235">
        <v>5938</v>
      </c>
      <c r="M175" s="235">
        <v>5968</v>
      </c>
      <c r="N175" s="235">
        <v>4214</v>
      </c>
      <c r="O175" s="235">
        <v>1644</v>
      </c>
      <c r="P175" s="235">
        <v>4385</v>
      </c>
      <c r="Q175" s="235">
        <v>1579</v>
      </c>
      <c r="R175" s="235">
        <v>4592</v>
      </c>
      <c r="S175" s="235">
        <v>1450</v>
      </c>
      <c r="T175" s="235" t="s">
        <v>151</v>
      </c>
      <c r="U175" s="1109" t="s">
        <v>151</v>
      </c>
    </row>
    <row r="176" spans="1:21" s="242" customFormat="1" ht="14.1" customHeight="1">
      <c r="A176" s="1086" t="s">
        <v>396</v>
      </c>
      <c r="B176" s="236">
        <v>0</v>
      </c>
      <c r="C176" s="236">
        <v>1</v>
      </c>
      <c r="D176" s="236">
        <v>2</v>
      </c>
      <c r="E176" s="236">
        <v>0</v>
      </c>
      <c r="F176" s="235">
        <v>3</v>
      </c>
      <c r="G176" s="235">
        <v>3</v>
      </c>
      <c r="H176" s="236">
        <v>0</v>
      </c>
      <c r="I176" s="235">
        <v>1</v>
      </c>
      <c r="J176" s="227">
        <v>3</v>
      </c>
      <c r="K176" s="235">
        <v>3</v>
      </c>
      <c r="L176" s="235">
        <v>1</v>
      </c>
      <c r="M176" s="237" t="s">
        <v>63</v>
      </c>
      <c r="N176" s="237" t="s">
        <v>63</v>
      </c>
      <c r="O176" s="237" t="s">
        <v>63</v>
      </c>
      <c r="P176" s="235">
        <v>1</v>
      </c>
      <c r="Q176" s="237" t="s">
        <v>63</v>
      </c>
      <c r="R176" s="235" t="s">
        <v>63</v>
      </c>
      <c r="S176" s="235" t="s">
        <v>63</v>
      </c>
      <c r="T176" s="235" t="s">
        <v>151</v>
      </c>
      <c r="U176" s="1109" t="s">
        <v>151</v>
      </c>
    </row>
    <row r="177" spans="1:21" s="242" customFormat="1" ht="14.1" customHeight="1">
      <c r="A177" s="1086" t="s">
        <v>397</v>
      </c>
      <c r="B177" s="227">
        <v>20447</v>
      </c>
      <c r="C177" s="227">
        <v>19733</v>
      </c>
      <c r="D177" s="227">
        <v>17974</v>
      </c>
      <c r="E177" s="235">
        <v>21282</v>
      </c>
      <c r="F177" s="235">
        <v>21678</v>
      </c>
      <c r="G177" s="235">
        <v>21310</v>
      </c>
      <c r="H177" s="235">
        <v>21949</v>
      </c>
      <c r="I177" s="235">
        <v>21915</v>
      </c>
      <c r="J177" s="227">
        <v>20561</v>
      </c>
      <c r="K177" s="235">
        <v>20875</v>
      </c>
      <c r="L177" s="235">
        <v>19911</v>
      </c>
      <c r="M177" s="235">
        <v>20258</v>
      </c>
      <c r="N177" s="235">
        <v>17135</v>
      </c>
      <c r="O177" s="235">
        <v>3889</v>
      </c>
      <c r="P177" s="235">
        <v>17954</v>
      </c>
      <c r="Q177" s="235">
        <v>3738</v>
      </c>
      <c r="R177" s="235">
        <v>17569</v>
      </c>
      <c r="S177" s="235">
        <v>3356</v>
      </c>
      <c r="T177" s="235" t="s">
        <v>151</v>
      </c>
      <c r="U177" s="1109" t="s">
        <v>151</v>
      </c>
    </row>
    <row r="178" spans="1:21" s="242" customFormat="1" ht="14.1" customHeight="1">
      <c r="A178" s="1086" t="s">
        <v>398</v>
      </c>
      <c r="B178" s="236">
        <v>0</v>
      </c>
      <c r="C178" s="236">
        <v>0</v>
      </c>
      <c r="D178" s="236">
        <v>0</v>
      </c>
      <c r="E178" s="236">
        <v>0</v>
      </c>
      <c r="F178" s="236">
        <v>0</v>
      </c>
      <c r="G178" s="236">
        <v>0</v>
      </c>
      <c r="H178" s="235">
        <v>1</v>
      </c>
      <c r="I178" s="236">
        <v>0</v>
      </c>
      <c r="J178" s="237" t="s">
        <v>63</v>
      </c>
      <c r="K178" s="237" t="s">
        <v>63</v>
      </c>
      <c r="L178" s="237" t="s">
        <v>63</v>
      </c>
      <c r="M178" s="237" t="s">
        <v>63</v>
      </c>
      <c r="N178" s="237" t="s">
        <v>63</v>
      </c>
      <c r="O178" s="237" t="s">
        <v>63</v>
      </c>
      <c r="P178" s="237" t="s">
        <v>63</v>
      </c>
      <c r="Q178" s="237" t="s">
        <v>63</v>
      </c>
      <c r="R178" s="235" t="s">
        <v>63</v>
      </c>
      <c r="S178" s="235" t="s">
        <v>63</v>
      </c>
      <c r="T178" s="235" t="s">
        <v>151</v>
      </c>
      <c r="U178" s="1109" t="s">
        <v>151</v>
      </c>
    </row>
    <row r="179" spans="1:21" s="242" customFormat="1" ht="14.1" customHeight="1">
      <c r="A179" s="1086" t="s">
        <v>399</v>
      </c>
      <c r="B179" s="236">
        <v>0</v>
      </c>
      <c r="C179" s="236">
        <v>0</v>
      </c>
      <c r="D179" s="236">
        <v>0</v>
      </c>
      <c r="E179" s="236">
        <v>0</v>
      </c>
      <c r="F179" s="236">
        <v>0</v>
      </c>
      <c r="G179" s="236">
        <v>0</v>
      </c>
      <c r="H179" s="236">
        <v>0</v>
      </c>
      <c r="I179" s="235">
        <v>2</v>
      </c>
      <c r="J179" s="227">
        <v>1</v>
      </c>
      <c r="K179" s="237" t="s">
        <v>63</v>
      </c>
      <c r="L179" s="237" t="s">
        <v>63</v>
      </c>
      <c r="M179" s="237" t="s">
        <v>63</v>
      </c>
      <c r="N179" s="237" t="s">
        <v>63</v>
      </c>
      <c r="O179" s="237" t="s">
        <v>63</v>
      </c>
      <c r="P179" s="237" t="s">
        <v>63</v>
      </c>
      <c r="Q179" s="237" t="s">
        <v>63</v>
      </c>
      <c r="R179" s="235">
        <v>1</v>
      </c>
      <c r="S179" s="235" t="s">
        <v>63</v>
      </c>
      <c r="T179" s="235" t="s">
        <v>151</v>
      </c>
      <c r="U179" s="1109" t="s">
        <v>151</v>
      </c>
    </row>
    <row r="180" spans="1:21" s="242" customFormat="1" ht="14.1" customHeight="1">
      <c r="A180" s="1086" t="s">
        <v>400</v>
      </c>
      <c r="B180" s="227">
        <v>111</v>
      </c>
      <c r="C180" s="227">
        <v>127</v>
      </c>
      <c r="D180" s="227">
        <v>116</v>
      </c>
      <c r="E180" s="235">
        <v>111</v>
      </c>
      <c r="F180" s="235">
        <v>148</v>
      </c>
      <c r="G180" s="235">
        <v>173</v>
      </c>
      <c r="H180" s="235">
        <v>242</v>
      </c>
      <c r="I180" s="235">
        <v>172</v>
      </c>
      <c r="J180" s="227">
        <v>193</v>
      </c>
      <c r="K180" s="235">
        <v>148</v>
      </c>
      <c r="L180" s="235">
        <v>187</v>
      </c>
      <c r="M180" s="235">
        <v>196</v>
      </c>
      <c r="N180" s="235">
        <v>220</v>
      </c>
      <c r="O180" s="235">
        <v>34</v>
      </c>
      <c r="P180" s="235">
        <v>152</v>
      </c>
      <c r="Q180" s="235">
        <v>43</v>
      </c>
      <c r="R180" s="235">
        <v>142</v>
      </c>
      <c r="S180" s="235">
        <v>32</v>
      </c>
      <c r="T180" s="235" t="s">
        <v>151</v>
      </c>
      <c r="U180" s="1109" t="s">
        <v>151</v>
      </c>
    </row>
    <row r="181" spans="1:21" s="242" customFormat="1" ht="14.1" customHeight="1">
      <c r="A181" s="1086" t="s">
        <v>401</v>
      </c>
      <c r="B181" s="236">
        <v>4</v>
      </c>
      <c r="C181" s="227">
        <v>6</v>
      </c>
      <c r="D181" s="236">
        <v>8</v>
      </c>
      <c r="E181" s="235">
        <v>12</v>
      </c>
      <c r="F181" s="235">
        <v>8</v>
      </c>
      <c r="G181" s="235">
        <v>12</v>
      </c>
      <c r="H181" s="235">
        <v>14</v>
      </c>
      <c r="I181" s="235">
        <v>8</v>
      </c>
      <c r="J181" s="227">
        <v>6</v>
      </c>
      <c r="K181" s="235">
        <v>14</v>
      </c>
      <c r="L181" s="235">
        <v>9</v>
      </c>
      <c r="M181" s="235">
        <v>4</v>
      </c>
      <c r="N181" s="235">
        <v>6</v>
      </c>
      <c r="O181" s="235">
        <v>2</v>
      </c>
      <c r="P181" s="235">
        <v>4</v>
      </c>
      <c r="Q181" s="235">
        <v>2</v>
      </c>
      <c r="R181" s="235">
        <v>3</v>
      </c>
      <c r="S181" s="235">
        <v>1</v>
      </c>
      <c r="T181" s="235" t="s">
        <v>151</v>
      </c>
      <c r="U181" s="1109" t="s">
        <v>151</v>
      </c>
    </row>
    <row r="182" spans="1:21" s="242" customFormat="1" ht="14.1" customHeight="1">
      <c r="A182" s="1086" t="s">
        <v>402</v>
      </c>
      <c r="B182" s="227">
        <v>7</v>
      </c>
      <c r="C182" s="227">
        <v>9</v>
      </c>
      <c r="D182" s="227">
        <v>5</v>
      </c>
      <c r="E182" s="235">
        <v>5</v>
      </c>
      <c r="F182" s="235">
        <v>6</v>
      </c>
      <c r="G182" s="235">
        <v>10</v>
      </c>
      <c r="H182" s="235">
        <v>15</v>
      </c>
      <c r="I182" s="235">
        <v>10</v>
      </c>
      <c r="J182" s="227">
        <v>13</v>
      </c>
      <c r="K182" s="235">
        <v>13</v>
      </c>
      <c r="L182" s="235">
        <v>9</v>
      </c>
      <c r="M182" s="235">
        <v>7</v>
      </c>
      <c r="N182" s="235">
        <v>3</v>
      </c>
      <c r="O182" s="235">
        <v>2</v>
      </c>
      <c r="P182" s="235">
        <v>6</v>
      </c>
      <c r="Q182" s="235" t="s">
        <v>151</v>
      </c>
      <c r="R182" s="235">
        <v>10</v>
      </c>
      <c r="S182" s="235">
        <v>1</v>
      </c>
      <c r="T182" s="235" t="s">
        <v>151</v>
      </c>
      <c r="U182" s="1109" t="s">
        <v>151</v>
      </c>
    </row>
    <row r="183" spans="1:21" s="242" customFormat="1" ht="14.1" customHeight="1">
      <c r="A183" s="1086" t="s">
        <v>403</v>
      </c>
      <c r="B183" s="227">
        <v>86</v>
      </c>
      <c r="C183" s="227">
        <v>103</v>
      </c>
      <c r="D183" s="227">
        <v>113</v>
      </c>
      <c r="E183" s="235">
        <v>142</v>
      </c>
      <c r="F183" s="235">
        <v>189</v>
      </c>
      <c r="G183" s="235">
        <v>231</v>
      </c>
      <c r="H183" s="235">
        <v>253</v>
      </c>
      <c r="I183" s="235">
        <v>317</v>
      </c>
      <c r="J183" s="227">
        <v>315</v>
      </c>
      <c r="K183" s="235">
        <v>396</v>
      </c>
      <c r="L183" s="235">
        <v>500</v>
      </c>
      <c r="M183" s="235">
        <v>497</v>
      </c>
      <c r="N183" s="235">
        <v>356</v>
      </c>
      <c r="O183" s="235">
        <v>76</v>
      </c>
      <c r="P183" s="235">
        <v>332</v>
      </c>
      <c r="Q183" s="235">
        <v>87</v>
      </c>
      <c r="R183" s="235">
        <v>462</v>
      </c>
      <c r="S183" s="235">
        <v>71</v>
      </c>
      <c r="T183" s="235" t="s">
        <v>151</v>
      </c>
      <c r="U183" s="1109" t="s">
        <v>151</v>
      </c>
    </row>
    <row r="184" spans="1:21" s="242" customFormat="1" ht="14.1" customHeight="1">
      <c r="A184" s="1086" t="s">
        <v>404</v>
      </c>
      <c r="B184" s="236">
        <v>0</v>
      </c>
      <c r="C184" s="236">
        <v>0</v>
      </c>
      <c r="D184" s="227">
        <v>1</v>
      </c>
      <c r="E184" s="236">
        <v>0</v>
      </c>
      <c r="F184" s="236">
        <v>0</v>
      </c>
      <c r="G184" s="235">
        <v>1</v>
      </c>
      <c r="H184" s="236">
        <v>0</v>
      </c>
      <c r="I184" s="235">
        <v>1</v>
      </c>
      <c r="J184" s="237" t="s">
        <v>63</v>
      </c>
      <c r="K184" s="235">
        <v>1</v>
      </c>
      <c r="L184" s="237" t="s">
        <v>63</v>
      </c>
      <c r="M184" s="237" t="s">
        <v>63</v>
      </c>
      <c r="N184" s="235">
        <v>1</v>
      </c>
      <c r="O184" s="235">
        <v>1</v>
      </c>
      <c r="P184" s="237" t="s">
        <v>63</v>
      </c>
      <c r="Q184" s="237" t="s">
        <v>63</v>
      </c>
      <c r="R184" s="235" t="s">
        <v>63</v>
      </c>
      <c r="S184" s="235" t="s">
        <v>63</v>
      </c>
      <c r="T184" s="235" t="s">
        <v>151</v>
      </c>
      <c r="U184" s="1109" t="s">
        <v>151</v>
      </c>
    </row>
    <row r="185" spans="1:21" s="242" customFormat="1" ht="14.1" customHeight="1">
      <c r="A185" s="1086" t="s">
        <v>405</v>
      </c>
      <c r="B185" s="227">
        <v>5</v>
      </c>
      <c r="C185" s="227">
        <v>2</v>
      </c>
      <c r="D185" s="227">
        <v>1</v>
      </c>
      <c r="E185" s="235">
        <v>2</v>
      </c>
      <c r="F185" s="236">
        <v>0</v>
      </c>
      <c r="G185" s="235">
        <v>3</v>
      </c>
      <c r="H185" s="235">
        <v>1</v>
      </c>
      <c r="I185" s="235">
        <v>2</v>
      </c>
      <c r="J185" s="227">
        <v>1</v>
      </c>
      <c r="K185" s="235">
        <v>2</v>
      </c>
      <c r="L185" s="237" t="s">
        <v>63</v>
      </c>
      <c r="M185" s="235">
        <v>4</v>
      </c>
      <c r="N185" s="235">
        <v>2</v>
      </c>
      <c r="O185" s="237" t="s">
        <v>63</v>
      </c>
      <c r="P185" s="237" t="s">
        <v>63</v>
      </c>
      <c r="Q185" s="237" t="s">
        <v>63</v>
      </c>
      <c r="R185" s="235" t="s">
        <v>63</v>
      </c>
      <c r="S185" s="235" t="s">
        <v>63</v>
      </c>
      <c r="T185" s="235" t="s">
        <v>151</v>
      </c>
      <c r="U185" s="1109" t="s">
        <v>151</v>
      </c>
    </row>
    <row r="186" spans="1:21" s="242" customFormat="1" ht="14.1" customHeight="1">
      <c r="A186" s="1086" t="s">
        <v>406</v>
      </c>
      <c r="B186" s="236">
        <v>0</v>
      </c>
      <c r="C186" s="236">
        <v>0</v>
      </c>
      <c r="D186" s="236">
        <v>0</v>
      </c>
      <c r="E186" s="236">
        <v>0</v>
      </c>
      <c r="F186" s="236">
        <v>0</v>
      </c>
      <c r="G186" s="235">
        <v>1</v>
      </c>
      <c r="H186" s="235">
        <v>1</v>
      </c>
      <c r="I186" s="236">
        <v>0</v>
      </c>
      <c r="J186" s="237" t="s">
        <v>63</v>
      </c>
      <c r="K186" s="237" t="s">
        <v>63</v>
      </c>
      <c r="L186" s="235">
        <v>1</v>
      </c>
      <c r="M186" s="237" t="s">
        <v>63</v>
      </c>
      <c r="N186" s="237" t="s">
        <v>63</v>
      </c>
      <c r="O186" s="237" t="s">
        <v>63</v>
      </c>
      <c r="P186" s="237" t="s">
        <v>63</v>
      </c>
      <c r="Q186" s="237" t="s">
        <v>63</v>
      </c>
      <c r="R186" s="235">
        <v>1</v>
      </c>
      <c r="S186" s="235" t="s">
        <v>63</v>
      </c>
      <c r="T186" s="235" t="s">
        <v>151</v>
      </c>
      <c r="U186" s="1109" t="s">
        <v>151</v>
      </c>
    </row>
    <row r="187" spans="1:21" s="242" customFormat="1" ht="14.1" customHeight="1">
      <c r="A187" s="1086" t="s">
        <v>407</v>
      </c>
      <c r="B187" s="227">
        <v>35</v>
      </c>
      <c r="C187" s="227">
        <v>46</v>
      </c>
      <c r="D187" s="227">
        <v>61</v>
      </c>
      <c r="E187" s="235">
        <v>67</v>
      </c>
      <c r="F187" s="235">
        <v>92</v>
      </c>
      <c r="G187" s="235">
        <v>132</v>
      </c>
      <c r="H187" s="235">
        <v>131</v>
      </c>
      <c r="I187" s="235">
        <v>152</v>
      </c>
      <c r="J187" s="227">
        <v>150</v>
      </c>
      <c r="K187" s="235">
        <v>157</v>
      </c>
      <c r="L187" s="235">
        <v>145</v>
      </c>
      <c r="M187" s="235">
        <v>170</v>
      </c>
      <c r="N187" s="235">
        <v>123</v>
      </c>
      <c r="O187" s="235">
        <v>33</v>
      </c>
      <c r="P187" s="235">
        <v>151</v>
      </c>
      <c r="Q187" s="235">
        <v>44</v>
      </c>
      <c r="R187" s="235">
        <v>159</v>
      </c>
      <c r="S187" s="235">
        <v>24</v>
      </c>
      <c r="T187" s="235" t="s">
        <v>151</v>
      </c>
      <c r="U187" s="1109" t="s">
        <v>151</v>
      </c>
    </row>
    <row r="188" spans="1:21" s="242" customFormat="1" ht="14.1" customHeight="1">
      <c r="A188" s="1086" t="s">
        <v>408</v>
      </c>
      <c r="B188" s="227">
        <v>22</v>
      </c>
      <c r="C188" s="227">
        <v>30</v>
      </c>
      <c r="D188" s="227">
        <v>54</v>
      </c>
      <c r="E188" s="235">
        <v>45</v>
      </c>
      <c r="F188" s="235">
        <v>58</v>
      </c>
      <c r="G188" s="235">
        <v>91</v>
      </c>
      <c r="H188" s="235">
        <v>122</v>
      </c>
      <c r="I188" s="235">
        <v>151</v>
      </c>
      <c r="J188" s="227">
        <v>172</v>
      </c>
      <c r="K188" s="235">
        <v>215</v>
      </c>
      <c r="L188" s="235">
        <v>170</v>
      </c>
      <c r="M188" s="235">
        <v>209</v>
      </c>
      <c r="N188" s="235">
        <v>161</v>
      </c>
      <c r="O188" s="235">
        <v>54</v>
      </c>
      <c r="P188" s="235">
        <v>166</v>
      </c>
      <c r="Q188" s="235">
        <v>58</v>
      </c>
      <c r="R188" s="235">
        <v>223</v>
      </c>
      <c r="S188" s="235">
        <v>62</v>
      </c>
      <c r="T188" s="235" t="s">
        <v>151</v>
      </c>
      <c r="U188" s="1109" t="s">
        <v>151</v>
      </c>
    </row>
    <row r="189" spans="1:21" s="242" customFormat="1" ht="14.1" customHeight="1">
      <c r="A189" s="1086" t="s">
        <v>409</v>
      </c>
      <c r="B189" s="227">
        <v>9185</v>
      </c>
      <c r="C189" s="227">
        <v>10795</v>
      </c>
      <c r="D189" s="227">
        <v>11205</v>
      </c>
      <c r="E189" s="235">
        <v>11852</v>
      </c>
      <c r="F189" s="235">
        <v>12149</v>
      </c>
      <c r="G189" s="235">
        <v>13015</v>
      </c>
      <c r="H189" s="235">
        <v>13680</v>
      </c>
      <c r="I189" s="235">
        <v>14304</v>
      </c>
      <c r="J189" s="227">
        <v>14290</v>
      </c>
      <c r="K189" s="235">
        <v>14824</v>
      </c>
      <c r="L189" s="235">
        <v>15597</v>
      </c>
      <c r="M189" s="235">
        <v>15338</v>
      </c>
      <c r="N189" s="235">
        <v>11175</v>
      </c>
      <c r="O189" s="235">
        <v>4507</v>
      </c>
      <c r="P189" s="235">
        <v>11000</v>
      </c>
      <c r="Q189" s="235">
        <v>4161</v>
      </c>
      <c r="R189" s="235">
        <v>10832</v>
      </c>
      <c r="S189" s="235">
        <v>3695</v>
      </c>
      <c r="T189" s="235" t="s">
        <v>151</v>
      </c>
      <c r="U189" s="1109" t="s">
        <v>151</v>
      </c>
    </row>
    <row r="190" spans="1:21" s="242" customFormat="1" ht="14.1" customHeight="1">
      <c r="A190" s="1086" t="s">
        <v>410</v>
      </c>
      <c r="B190" s="227">
        <v>8</v>
      </c>
      <c r="C190" s="227">
        <v>13</v>
      </c>
      <c r="D190" s="227">
        <v>27</v>
      </c>
      <c r="E190" s="235">
        <v>16</v>
      </c>
      <c r="F190" s="235">
        <v>16</v>
      </c>
      <c r="G190" s="235">
        <v>23</v>
      </c>
      <c r="H190" s="235">
        <v>20</v>
      </c>
      <c r="I190" s="235">
        <v>22</v>
      </c>
      <c r="J190" s="227">
        <v>20</v>
      </c>
      <c r="K190" s="235">
        <v>18</v>
      </c>
      <c r="L190" s="235">
        <v>19</v>
      </c>
      <c r="M190" s="235">
        <v>21</v>
      </c>
      <c r="N190" s="235">
        <v>13</v>
      </c>
      <c r="O190" s="235">
        <v>6</v>
      </c>
      <c r="P190" s="235">
        <v>15</v>
      </c>
      <c r="Q190" s="235">
        <v>2</v>
      </c>
      <c r="R190" s="235">
        <v>11</v>
      </c>
      <c r="S190" s="235">
        <v>1</v>
      </c>
      <c r="T190" s="235" t="s">
        <v>151</v>
      </c>
      <c r="U190" s="1109" t="s">
        <v>151</v>
      </c>
    </row>
    <row r="191" spans="1:21" s="242" customFormat="1" ht="14.1" customHeight="1">
      <c r="A191" s="1086" t="s">
        <v>411</v>
      </c>
      <c r="B191" s="236">
        <v>0</v>
      </c>
      <c r="C191" s="236">
        <v>0</v>
      </c>
      <c r="D191" s="236">
        <v>1</v>
      </c>
      <c r="E191" s="236">
        <v>0</v>
      </c>
      <c r="F191" s="236">
        <v>0</v>
      </c>
      <c r="G191" s="235">
        <v>1</v>
      </c>
      <c r="H191" s="235">
        <v>1</v>
      </c>
      <c r="I191" s="235">
        <v>3</v>
      </c>
      <c r="J191" s="227">
        <v>3</v>
      </c>
      <c r="K191" s="235">
        <v>3</v>
      </c>
      <c r="L191" s="235">
        <v>1</v>
      </c>
      <c r="M191" s="235">
        <v>2</v>
      </c>
      <c r="N191" s="235">
        <v>2</v>
      </c>
      <c r="O191" s="235">
        <v>1</v>
      </c>
      <c r="P191" s="235">
        <v>3</v>
      </c>
      <c r="Q191" s="237" t="s">
        <v>63</v>
      </c>
      <c r="R191" s="235">
        <v>2</v>
      </c>
      <c r="S191" s="235" t="s">
        <v>63</v>
      </c>
      <c r="T191" s="235" t="s">
        <v>151</v>
      </c>
      <c r="U191" s="1109" t="s">
        <v>151</v>
      </c>
    </row>
    <row r="192" spans="1:21" s="242" customFormat="1" ht="14.1" customHeight="1">
      <c r="A192" s="1086" t="s">
        <v>412</v>
      </c>
      <c r="B192" s="236">
        <v>0</v>
      </c>
      <c r="C192" s="236">
        <v>4</v>
      </c>
      <c r="D192" s="236">
        <v>0</v>
      </c>
      <c r="E192" s="235">
        <v>2</v>
      </c>
      <c r="F192" s="235">
        <v>1</v>
      </c>
      <c r="G192" s="235">
        <v>2</v>
      </c>
      <c r="H192" s="235">
        <v>1</v>
      </c>
      <c r="I192" s="235">
        <v>1</v>
      </c>
      <c r="J192" s="237" t="s">
        <v>63</v>
      </c>
      <c r="K192" s="235">
        <v>1</v>
      </c>
      <c r="L192" s="237" t="s">
        <v>63</v>
      </c>
      <c r="M192" s="235">
        <v>2</v>
      </c>
      <c r="N192" s="237" t="s">
        <v>63</v>
      </c>
      <c r="O192" s="237" t="s">
        <v>63</v>
      </c>
      <c r="P192" s="237" t="s">
        <v>63</v>
      </c>
      <c r="Q192" s="237" t="s">
        <v>63</v>
      </c>
      <c r="R192" s="235" t="s">
        <v>63</v>
      </c>
      <c r="S192" s="235" t="s">
        <v>63</v>
      </c>
      <c r="T192" s="235" t="s">
        <v>151</v>
      </c>
      <c r="U192" s="1109" t="s">
        <v>151</v>
      </c>
    </row>
    <row r="193" spans="1:60" s="242" customFormat="1" ht="14.1" customHeight="1">
      <c r="A193" s="1086" t="s">
        <v>413</v>
      </c>
      <c r="B193" s="227">
        <v>37</v>
      </c>
      <c r="C193" s="227">
        <v>27</v>
      </c>
      <c r="D193" s="227">
        <v>32</v>
      </c>
      <c r="E193" s="235">
        <v>35</v>
      </c>
      <c r="F193" s="235">
        <v>26</v>
      </c>
      <c r="G193" s="235">
        <v>51</v>
      </c>
      <c r="H193" s="235">
        <v>35</v>
      </c>
      <c r="I193" s="235">
        <v>33</v>
      </c>
      <c r="J193" s="227">
        <v>33</v>
      </c>
      <c r="K193" s="235">
        <v>31</v>
      </c>
      <c r="L193" s="235">
        <v>20</v>
      </c>
      <c r="M193" s="235">
        <v>13</v>
      </c>
      <c r="N193" s="235">
        <v>14</v>
      </c>
      <c r="O193" s="235">
        <v>3</v>
      </c>
      <c r="P193" s="235">
        <v>5</v>
      </c>
      <c r="Q193" s="235">
        <v>1</v>
      </c>
      <c r="R193" s="235">
        <v>5</v>
      </c>
      <c r="S193" s="235" t="s">
        <v>63</v>
      </c>
      <c r="T193" s="235" t="s">
        <v>151</v>
      </c>
      <c r="U193" s="1109" t="s">
        <v>151</v>
      </c>
    </row>
    <row r="194" spans="1:60" s="242" customFormat="1" ht="14.1" customHeight="1">
      <c r="A194" s="1086" t="s">
        <v>414</v>
      </c>
      <c r="B194" s="227">
        <v>3</v>
      </c>
      <c r="C194" s="227">
        <v>13</v>
      </c>
      <c r="D194" s="227">
        <v>4</v>
      </c>
      <c r="E194" s="235">
        <v>10</v>
      </c>
      <c r="F194" s="235">
        <v>9</v>
      </c>
      <c r="G194" s="235">
        <v>26</v>
      </c>
      <c r="H194" s="235">
        <v>17</v>
      </c>
      <c r="I194" s="235">
        <v>24</v>
      </c>
      <c r="J194" s="227">
        <v>42</v>
      </c>
      <c r="K194" s="235">
        <v>36</v>
      </c>
      <c r="L194" s="235">
        <v>53</v>
      </c>
      <c r="M194" s="235">
        <v>74</v>
      </c>
      <c r="N194" s="235">
        <v>73</v>
      </c>
      <c r="O194" s="235">
        <v>6</v>
      </c>
      <c r="P194" s="235">
        <v>104</v>
      </c>
      <c r="Q194" s="235">
        <v>7</v>
      </c>
      <c r="R194" s="235">
        <v>101</v>
      </c>
      <c r="S194" s="235">
        <v>10</v>
      </c>
      <c r="T194" s="235" t="s">
        <v>151</v>
      </c>
      <c r="U194" s="1109" t="s">
        <v>151</v>
      </c>
    </row>
    <row r="195" spans="1:60" s="242" customFormat="1" ht="14.1" customHeight="1">
      <c r="A195" s="1086" t="s">
        <v>415</v>
      </c>
      <c r="B195" s="236"/>
      <c r="C195" s="227"/>
      <c r="D195" s="236"/>
      <c r="E195" s="235"/>
      <c r="F195" s="235"/>
      <c r="G195" s="235"/>
      <c r="H195" s="235"/>
      <c r="I195" s="235"/>
      <c r="J195" s="235"/>
      <c r="K195" s="235">
        <v>1</v>
      </c>
      <c r="L195" s="237" t="s">
        <v>63</v>
      </c>
      <c r="M195" s="237" t="s">
        <v>63</v>
      </c>
      <c r="N195" s="237" t="s">
        <v>63</v>
      </c>
      <c r="O195" s="237" t="s">
        <v>63</v>
      </c>
      <c r="P195" s="235">
        <v>2</v>
      </c>
      <c r="Q195" s="235">
        <v>1</v>
      </c>
      <c r="R195" s="235" t="s">
        <v>63</v>
      </c>
      <c r="S195" s="235" t="s">
        <v>63</v>
      </c>
      <c r="T195" s="235" t="s">
        <v>151</v>
      </c>
      <c r="U195" s="1109" t="s">
        <v>151</v>
      </c>
    </row>
    <row r="196" spans="1:60" s="242" customFormat="1" ht="14.1" customHeight="1">
      <c r="A196" s="1086" t="s">
        <v>416</v>
      </c>
      <c r="B196" s="236"/>
      <c r="C196" s="227"/>
      <c r="D196" s="236"/>
      <c r="E196" s="235"/>
      <c r="F196" s="235"/>
      <c r="G196" s="235"/>
      <c r="H196" s="235"/>
      <c r="I196" s="235"/>
      <c r="J196" s="235">
        <v>1</v>
      </c>
      <c r="K196" s="235">
        <v>1</v>
      </c>
      <c r="L196" s="235">
        <v>1</v>
      </c>
      <c r="M196" s="235">
        <v>2</v>
      </c>
      <c r="N196" s="237" t="s">
        <v>63</v>
      </c>
      <c r="O196" s="235">
        <v>1</v>
      </c>
      <c r="P196" s="235">
        <v>1</v>
      </c>
      <c r="Q196" s="237" t="s">
        <v>63</v>
      </c>
      <c r="R196" s="235" t="s">
        <v>63</v>
      </c>
      <c r="S196" s="235">
        <v>1</v>
      </c>
      <c r="T196" s="235" t="s">
        <v>151</v>
      </c>
      <c r="U196" s="1109" t="s">
        <v>151</v>
      </c>
    </row>
    <row r="197" spans="1:60" s="242" customFormat="1" ht="14.1" customHeight="1">
      <c r="A197" s="1086" t="s">
        <v>417</v>
      </c>
      <c r="B197" s="236"/>
      <c r="C197" s="227"/>
      <c r="D197" s="236"/>
      <c r="E197" s="235"/>
      <c r="F197" s="235"/>
      <c r="G197" s="235"/>
      <c r="H197" s="235"/>
      <c r="I197" s="235">
        <v>0</v>
      </c>
      <c r="J197" s="237" t="s">
        <v>63</v>
      </c>
      <c r="K197" s="237" t="s">
        <v>63</v>
      </c>
      <c r="L197" s="235">
        <v>1</v>
      </c>
      <c r="M197" s="237" t="s">
        <v>63</v>
      </c>
      <c r="N197" s="237" t="s">
        <v>63</v>
      </c>
      <c r="O197" s="237" t="s">
        <v>63</v>
      </c>
      <c r="P197" s="235">
        <v>1</v>
      </c>
      <c r="Q197" s="237" t="s">
        <v>63</v>
      </c>
      <c r="R197" s="235" t="s">
        <v>63</v>
      </c>
      <c r="S197" s="235" t="s">
        <v>63</v>
      </c>
      <c r="T197" s="235" t="s">
        <v>151</v>
      </c>
      <c r="U197" s="1109" t="s">
        <v>151</v>
      </c>
    </row>
    <row r="198" spans="1:60" s="242" customFormat="1">
      <c r="A198" s="1086" t="s">
        <v>418</v>
      </c>
      <c r="B198" s="227">
        <v>3</v>
      </c>
      <c r="C198" s="236">
        <v>2</v>
      </c>
      <c r="D198" s="227">
        <v>2</v>
      </c>
      <c r="E198" s="236">
        <v>0</v>
      </c>
      <c r="F198" s="235">
        <v>4</v>
      </c>
      <c r="G198" s="235">
        <v>3</v>
      </c>
      <c r="H198" s="235">
        <v>1</v>
      </c>
      <c r="I198" s="235">
        <v>1</v>
      </c>
      <c r="J198" s="237" t="s">
        <v>63</v>
      </c>
      <c r="K198" s="237" t="s">
        <v>63</v>
      </c>
      <c r="L198" s="235">
        <v>1</v>
      </c>
      <c r="M198" s="235">
        <v>3</v>
      </c>
      <c r="N198" s="235">
        <v>1</v>
      </c>
      <c r="O198" s="237" t="s">
        <v>63</v>
      </c>
      <c r="P198" s="235">
        <v>1</v>
      </c>
      <c r="Q198" s="237" t="s">
        <v>63</v>
      </c>
      <c r="R198" s="235" t="s">
        <v>63</v>
      </c>
      <c r="S198" s="235" t="s">
        <v>63</v>
      </c>
      <c r="T198" s="235" t="s">
        <v>151</v>
      </c>
      <c r="U198" s="1109" t="s">
        <v>151</v>
      </c>
    </row>
    <row r="199" spans="1:60" ht="15.75">
      <c r="A199" s="1086" t="s">
        <v>419</v>
      </c>
      <c r="B199" s="236">
        <v>0</v>
      </c>
      <c r="C199" s="236">
        <v>0</v>
      </c>
      <c r="D199" s="236">
        <v>0</v>
      </c>
      <c r="E199" s="236">
        <v>0</v>
      </c>
      <c r="F199" s="236">
        <v>0</v>
      </c>
      <c r="G199" s="236">
        <v>0</v>
      </c>
      <c r="H199" s="236">
        <v>0</v>
      </c>
      <c r="I199" s="236">
        <v>0</v>
      </c>
      <c r="J199" s="237" t="s">
        <v>63</v>
      </c>
      <c r="K199" s="237" t="s">
        <v>63</v>
      </c>
      <c r="L199" s="237" t="s">
        <v>63</v>
      </c>
      <c r="M199" s="237" t="s">
        <v>63</v>
      </c>
      <c r="N199" s="235">
        <v>1122</v>
      </c>
      <c r="O199" s="237" t="s">
        <v>63</v>
      </c>
      <c r="P199" s="237" t="s">
        <v>63</v>
      </c>
      <c r="Q199" s="237" t="s">
        <v>63</v>
      </c>
      <c r="R199" s="235">
        <v>252</v>
      </c>
      <c r="S199" s="235" t="s">
        <v>63</v>
      </c>
      <c r="T199" s="235" t="s">
        <v>151</v>
      </c>
      <c r="U199" s="1109" t="s">
        <v>151</v>
      </c>
      <c r="V199" s="232"/>
      <c r="W199" s="232"/>
      <c r="X199" s="232"/>
      <c r="Y199" s="232"/>
      <c r="Z199" s="232"/>
      <c r="AA199" s="232"/>
      <c r="AB199" s="232"/>
      <c r="AC199" s="232"/>
      <c r="AD199" s="232"/>
      <c r="AE199" s="232"/>
      <c r="AF199" s="232"/>
      <c r="AG199" s="232"/>
      <c r="AH199" s="232"/>
      <c r="AI199" s="232"/>
      <c r="AJ199" s="232"/>
      <c r="AK199" s="232"/>
      <c r="AL199" s="232"/>
      <c r="AM199" s="232"/>
      <c r="AN199" s="232"/>
      <c r="AO199" s="232"/>
      <c r="AP199" s="232"/>
      <c r="AQ199" s="232"/>
      <c r="AR199" s="232"/>
      <c r="AS199" s="232"/>
      <c r="AT199" s="232"/>
      <c r="AU199" s="232"/>
      <c r="AV199" s="232"/>
      <c r="AW199" s="232"/>
      <c r="AX199" s="232"/>
      <c r="AY199" s="232"/>
      <c r="AZ199" s="232"/>
      <c r="BA199" s="232"/>
      <c r="BB199" s="232"/>
      <c r="BC199" s="232"/>
      <c r="BD199" s="232"/>
      <c r="BE199" s="232"/>
      <c r="BF199" s="232"/>
      <c r="BG199" s="232"/>
      <c r="BH199" s="232"/>
    </row>
    <row r="200" spans="1:60" s="232" customFormat="1" ht="15" customHeight="1">
      <c r="A200" s="1595" t="s">
        <v>420</v>
      </c>
      <c r="B200" s="1596"/>
      <c r="C200" s="1596"/>
      <c r="D200" s="1596"/>
      <c r="E200" s="1596"/>
      <c r="F200" s="1596"/>
      <c r="G200" s="1596"/>
      <c r="H200" s="1596"/>
      <c r="I200" s="1596"/>
      <c r="J200" s="1596"/>
      <c r="K200" s="1596"/>
      <c r="L200" s="1596"/>
      <c r="M200" s="1596"/>
      <c r="N200" s="1596"/>
      <c r="O200" s="1596"/>
      <c r="P200" s="1596"/>
      <c r="Q200" s="1596"/>
      <c r="R200" s="1596"/>
      <c r="S200" s="1596"/>
      <c r="T200" s="1596"/>
      <c r="U200" s="1597"/>
    </row>
    <row r="201" spans="1:60" s="232" customFormat="1" ht="39.6" customHeight="1">
      <c r="A201" s="1584" t="s">
        <v>421</v>
      </c>
      <c r="B201" s="1585"/>
      <c r="C201" s="1585"/>
      <c r="D201" s="1585"/>
      <c r="E201" s="1585"/>
      <c r="F201" s="1585"/>
      <c r="G201" s="1585"/>
      <c r="H201" s="1585"/>
      <c r="I201" s="1585"/>
      <c r="J201" s="1585"/>
      <c r="K201" s="1585"/>
      <c r="L201" s="1585"/>
      <c r="M201" s="1585"/>
      <c r="N201" s="1585"/>
      <c r="O201" s="1585"/>
      <c r="P201" s="1585"/>
      <c r="Q201" s="1585"/>
      <c r="R201" s="1585"/>
      <c r="S201" s="1585"/>
      <c r="T201" s="1585"/>
      <c r="U201" s="1586"/>
    </row>
    <row r="202" spans="1:60" ht="12.75" customHeight="1">
      <c r="A202" s="1587" t="s">
        <v>422</v>
      </c>
      <c r="B202" s="1588"/>
      <c r="C202" s="1588"/>
      <c r="D202" s="1588"/>
      <c r="E202" s="1588"/>
      <c r="F202" s="1588"/>
      <c r="G202" s="1588"/>
      <c r="H202" s="1588"/>
      <c r="I202" s="1588"/>
      <c r="J202" s="1588"/>
      <c r="K202" s="1588"/>
      <c r="L202" s="1588"/>
      <c r="M202" s="1588"/>
      <c r="N202" s="1588"/>
      <c r="O202" s="1588"/>
      <c r="P202" s="1588"/>
      <c r="Q202" s="1588"/>
      <c r="R202" s="1588"/>
      <c r="S202" s="1588"/>
      <c r="T202" s="1588"/>
      <c r="U202" s="1589"/>
    </row>
    <row r="203" spans="1:60" ht="15.75">
      <c r="A203" s="1099" t="s">
        <v>423</v>
      </c>
      <c r="B203" s="1098"/>
      <c r="C203" s="1098"/>
      <c r="D203" s="1098"/>
      <c r="E203" s="1098"/>
      <c r="F203" s="1098"/>
      <c r="G203" s="1098"/>
      <c r="H203" s="1098"/>
      <c r="I203" s="1098"/>
      <c r="J203" s="1098"/>
      <c r="K203" s="1098"/>
      <c r="L203" s="1098"/>
      <c r="M203" s="1098"/>
      <c r="N203" s="1098"/>
      <c r="O203" s="1098"/>
      <c r="P203" s="1098"/>
      <c r="Q203" s="1098"/>
      <c r="R203" s="1098"/>
      <c r="S203" s="1098"/>
      <c r="T203" s="1098"/>
      <c r="U203" s="1100"/>
    </row>
    <row r="204" spans="1:60" ht="27.75" customHeight="1">
      <c r="A204" s="1590" t="s">
        <v>424</v>
      </c>
      <c r="B204" s="1591"/>
      <c r="C204" s="1591"/>
      <c r="D204" s="1591"/>
      <c r="E204" s="1591"/>
      <c r="F204" s="1591"/>
      <c r="G204" s="1591"/>
      <c r="H204" s="1591"/>
      <c r="I204" s="1591"/>
      <c r="J204" s="1591"/>
      <c r="K204" s="1591"/>
      <c r="L204" s="1591"/>
      <c r="M204" s="1591"/>
      <c r="N204" s="1591"/>
      <c r="O204" s="1591"/>
      <c r="P204" s="1591"/>
      <c r="Q204" s="1591"/>
      <c r="R204" s="1591"/>
      <c r="S204" s="1591"/>
      <c r="T204" s="1591"/>
      <c r="U204" s="1592"/>
    </row>
    <row r="205" spans="1:60" ht="17.25" customHeight="1">
      <c r="A205" s="1099" t="s">
        <v>425</v>
      </c>
      <c r="B205" s="1098"/>
      <c r="C205" s="1098"/>
      <c r="D205" s="1098"/>
      <c r="E205" s="1098"/>
      <c r="F205" s="1098"/>
      <c r="G205" s="1098"/>
      <c r="H205" s="1098"/>
      <c r="I205" s="1098"/>
      <c r="J205" s="1098"/>
      <c r="K205" s="1098"/>
      <c r="L205" s="1098"/>
      <c r="M205" s="1098"/>
      <c r="N205" s="1098"/>
      <c r="O205" s="1098"/>
      <c r="P205" s="1098"/>
      <c r="Q205" s="1098"/>
      <c r="R205" s="1098"/>
      <c r="S205" s="1098"/>
      <c r="T205" s="1098"/>
      <c r="U205" s="1100"/>
    </row>
    <row r="206" spans="1:60" ht="25.5" customHeight="1">
      <c r="A206" s="1584" t="s">
        <v>426</v>
      </c>
      <c r="B206" s="1585"/>
      <c r="C206" s="1585"/>
      <c r="D206" s="1585"/>
      <c r="E206" s="1585"/>
      <c r="F206" s="1585"/>
      <c r="G206" s="1585"/>
      <c r="H206" s="1585"/>
      <c r="I206" s="1585"/>
      <c r="J206" s="1585"/>
      <c r="K206" s="1585"/>
      <c r="L206" s="1585"/>
      <c r="M206" s="1585"/>
      <c r="N206" s="1585"/>
      <c r="O206" s="1585"/>
      <c r="P206" s="1585"/>
      <c r="Q206" s="1585"/>
      <c r="R206" s="1585"/>
      <c r="S206" s="1585"/>
      <c r="T206" s="1585"/>
      <c r="U206" s="1586"/>
    </row>
    <row r="207" spans="1:60">
      <c r="A207" s="1101" t="s">
        <v>77</v>
      </c>
      <c r="B207" s="1102"/>
      <c r="C207" s="1102"/>
      <c r="D207" s="1102"/>
      <c r="E207" s="1102"/>
      <c r="F207" s="1102"/>
      <c r="G207" s="1102"/>
      <c r="H207" s="1102"/>
      <c r="I207" s="1102"/>
      <c r="J207" s="1102"/>
      <c r="K207" s="1102"/>
      <c r="L207" s="1102"/>
      <c r="M207" s="1102"/>
      <c r="N207" s="1102"/>
      <c r="O207" s="1102"/>
      <c r="P207" s="1102"/>
      <c r="Q207" s="1102"/>
      <c r="R207" s="1102"/>
      <c r="S207" s="1102"/>
      <c r="T207" s="1102"/>
      <c r="U207" s="1103"/>
    </row>
  </sheetData>
  <sheetProtection algorithmName="SHA-512" hashValue="guJqhPzGuTmUP4TtrjC1iEcUATZVDqCOhtIGyEkBBexCGxJxlLxIgfSROkS8b+SWkVUbY70Td0dOdGtOPveZlw==" saltValue="oHkQbp/Ztaq+uYnUskV0Gg==" spinCount="100000" sheet="1" formatCells="0" formatColumns="0" formatRows="0" insertColumns="0" insertRows="0" insertHyperlinks="0" deleteColumns="0" deleteRows="0" sort="0" autoFilter="0" pivotTables="0"/>
  <mergeCells count="12">
    <mergeCell ref="A204:U204"/>
    <mergeCell ref="A206:U206"/>
    <mergeCell ref="T4:U4"/>
    <mergeCell ref="A200:U200"/>
    <mergeCell ref="N4:O4"/>
    <mergeCell ref="P4:Q4"/>
    <mergeCell ref="R4:S4"/>
    <mergeCell ref="A1:U1"/>
    <mergeCell ref="A2:U2"/>
    <mergeCell ref="A3:U3"/>
    <mergeCell ref="A201:U201"/>
    <mergeCell ref="A202:U202"/>
  </mergeCells>
  <pageMargins left="0.7" right="0.7" top="0.75" bottom="0.75" header="0.3" footer="0.3"/>
  <pageSetup scale="99" fitToHeight="0" orientation="landscape" horizontalDpi="90" verticalDpi="90" r:id="rId1"/>
  <headerFooter>
    <oddFooter>&amp;C&amp;"Times New Roman,Regular"&amp;P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0E454-6466-4E29-B2B5-E37DFD8789F1}">
  <dimension ref="A1:DI187"/>
  <sheetViews>
    <sheetView workbookViewId="0">
      <selection activeCell="U35" sqref="U35"/>
    </sheetView>
  </sheetViews>
  <sheetFormatPr defaultColWidth="11.42578125" defaultRowHeight="12.75"/>
  <cols>
    <col min="1" max="1" width="32.42578125" style="278" customWidth="1"/>
    <col min="2" max="3" width="11.42578125" style="292" hidden="1" customWidth="1"/>
    <col min="4" max="4" width="11.42578125" style="280" hidden="1" customWidth="1"/>
    <col min="5" max="6" width="9.5703125" style="280" hidden="1" customWidth="1"/>
    <col min="7" max="8" width="11.42578125" style="278" hidden="1" customWidth="1"/>
    <col min="9" max="9" width="0" style="253" hidden="1" customWidth="1"/>
    <col min="10" max="10" width="0" style="293" hidden="1" customWidth="1"/>
    <col min="11" max="11" width="0" style="294" hidden="1" customWidth="1"/>
    <col min="12" max="12" width="0" style="293" hidden="1" customWidth="1"/>
    <col min="13" max="14" width="11.42578125" style="253"/>
    <col min="15" max="15" width="11.42578125" style="295"/>
    <col min="16" max="16" width="11.42578125" style="293"/>
    <col min="17" max="256" width="11.42578125" style="253"/>
    <col min="257" max="257" width="29.85546875" style="253" bestFit="1" customWidth="1"/>
    <col min="258" max="265" width="0" style="253" hidden="1" customWidth="1"/>
    <col min="266" max="512" width="11.42578125" style="253"/>
    <col min="513" max="513" width="29.85546875" style="253" bestFit="1" customWidth="1"/>
    <col min="514" max="521" width="0" style="253" hidden="1" customWidth="1"/>
    <col min="522" max="768" width="11.42578125" style="253"/>
    <col min="769" max="769" width="29.85546875" style="253" bestFit="1" customWidth="1"/>
    <col min="770" max="777" width="0" style="253" hidden="1" customWidth="1"/>
    <col min="778" max="1024" width="11.42578125" style="253"/>
    <col min="1025" max="1025" width="29.85546875" style="253" bestFit="1" customWidth="1"/>
    <col min="1026" max="1033" width="0" style="253" hidden="1" customWidth="1"/>
    <col min="1034" max="1280" width="11.42578125" style="253"/>
    <col min="1281" max="1281" width="29.85546875" style="253" bestFit="1" customWidth="1"/>
    <col min="1282" max="1289" width="0" style="253" hidden="1" customWidth="1"/>
    <col min="1290" max="1536" width="11.42578125" style="253"/>
    <col min="1537" max="1537" width="29.85546875" style="253" bestFit="1" customWidth="1"/>
    <col min="1538" max="1545" width="0" style="253" hidden="1" customWidth="1"/>
    <col min="1546" max="1792" width="11.42578125" style="253"/>
    <col min="1793" max="1793" width="29.85546875" style="253" bestFit="1" customWidth="1"/>
    <col min="1794" max="1801" width="0" style="253" hidden="1" customWidth="1"/>
    <col min="1802" max="2048" width="11.42578125" style="253"/>
    <col min="2049" max="2049" width="29.85546875" style="253" bestFit="1" customWidth="1"/>
    <col min="2050" max="2057" width="0" style="253" hidden="1" customWidth="1"/>
    <col min="2058" max="2304" width="11.42578125" style="253"/>
    <col min="2305" max="2305" width="29.85546875" style="253" bestFit="1" customWidth="1"/>
    <col min="2306" max="2313" width="0" style="253" hidden="1" customWidth="1"/>
    <col min="2314" max="2560" width="11.42578125" style="253"/>
    <col min="2561" max="2561" width="29.85546875" style="253" bestFit="1" customWidth="1"/>
    <col min="2562" max="2569" width="0" style="253" hidden="1" customWidth="1"/>
    <col min="2570" max="2816" width="11.42578125" style="253"/>
    <col min="2817" max="2817" width="29.85546875" style="253" bestFit="1" customWidth="1"/>
    <col min="2818" max="2825" width="0" style="253" hidden="1" customWidth="1"/>
    <col min="2826" max="3072" width="11.42578125" style="253"/>
    <col min="3073" max="3073" width="29.85546875" style="253" bestFit="1" customWidth="1"/>
    <col min="3074" max="3081" width="0" style="253" hidden="1" customWidth="1"/>
    <col min="3082" max="3328" width="11.42578125" style="253"/>
    <col min="3329" max="3329" width="29.85546875" style="253" bestFit="1" customWidth="1"/>
    <col min="3330" max="3337" width="0" style="253" hidden="1" customWidth="1"/>
    <col min="3338" max="3584" width="11.42578125" style="253"/>
    <col min="3585" max="3585" width="29.85546875" style="253" bestFit="1" customWidth="1"/>
    <col min="3586" max="3593" width="0" style="253" hidden="1" customWidth="1"/>
    <col min="3594" max="3840" width="11.42578125" style="253"/>
    <col min="3841" max="3841" width="29.85546875" style="253" bestFit="1" customWidth="1"/>
    <col min="3842" max="3849" width="0" style="253" hidden="1" customWidth="1"/>
    <col min="3850" max="4096" width="11.42578125" style="253"/>
    <col min="4097" max="4097" width="29.85546875" style="253" bestFit="1" customWidth="1"/>
    <col min="4098" max="4105" width="0" style="253" hidden="1" customWidth="1"/>
    <col min="4106" max="4352" width="11.42578125" style="253"/>
    <col min="4353" max="4353" width="29.85546875" style="253" bestFit="1" customWidth="1"/>
    <col min="4354" max="4361" width="0" style="253" hidden="1" customWidth="1"/>
    <col min="4362" max="4608" width="11.42578125" style="253"/>
    <col min="4609" max="4609" width="29.85546875" style="253" bestFit="1" customWidth="1"/>
    <col min="4610" max="4617" width="0" style="253" hidden="1" customWidth="1"/>
    <col min="4618" max="4864" width="11.42578125" style="253"/>
    <col min="4865" max="4865" width="29.85546875" style="253" bestFit="1" customWidth="1"/>
    <col min="4866" max="4873" width="0" style="253" hidden="1" customWidth="1"/>
    <col min="4874" max="5120" width="11.42578125" style="253"/>
    <col min="5121" max="5121" width="29.85546875" style="253" bestFit="1" customWidth="1"/>
    <col min="5122" max="5129" width="0" style="253" hidden="1" customWidth="1"/>
    <col min="5130" max="5376" width="11.42578125" style="253"/>
    <col min="5377" max="5377" width="29.85546875" style="253" bestFit="1" customWidth="1"/>
    <col min="5378" max="5385" width="0" style="253" hidden="1" customWidth="1"/>
    <col min="5386" max="5632" width="11.42578125" style="253"/>
    <col min="5633" max="5633" width="29.85546875" style="253" bestFit="1" customWidth="1"/>
    <col min="5634" max="5641" width="0" style="253" hidden="1" customWidth="1"/>
    <col min="5642" max="5888" width="11.42578125" style="253"/>
    <col min="5889" max="5889" width="29.85546875" style="253" bestFit="1" customWidth="1"/>
    <col min="5890" max="5897" width="0" style="253" hidden="1" customWidth="1"/>
    <col min="5898" max="6144" width="11.42578125" style="253"/>
    <col min="6145" max="6145" width="29.85546875" style="253" bestFit="1" customWidth="1"/>
    <col min="6146" max="6153" width="0" style="253" hidden="1" customWidth="1"/>
    <col min="6154" max="6400" width="11.42578125" style="253"/>
    <col min="6401" max="6401" width="29.85546875" style="253" bestFit="1" customWidth="1"/>
    <col min="6402" max="6409" width="0" style="253" hidden="1" customWidth="1"/>
    <col min="6410" max="6656" width="11.42578125" style="253"/>
    <col min="6657" max="6657" width="29.85546875" style="253" bestFit="1" customWidth="1"/>
    <col min="6658" max="6665" width="0" style="253" hidden="1" customWidth="1"/>
    <col min="6666" max="6912" width="11.42578125" style="253"/>
    <col min="6913" max="6913" width="29.85546875" style="253" bestFit="1" customWidth="1"/>
    <col min="6914" max="6921" width="0" style="253" hidden="1" customWidth="1"/>
    <col min="6922" max="7168" width="11.42578125" style="253"/>
    <col min="7169" max="7169" width="29.85546875" style="253" bestFit="1" customWidth="1"/>
    <col min="7170" max="7177" width="0" style="253" hidden="1" customWidth="1"/>
    <col min="7178" max="7424" width="11.42578125" style="253"/>
    <col min="7425" max="7425" width="29.85546875" style="253" bestFit="1" customWidth="1"/>
    <col min="7426" max="7433" width="0" style="253" hidden="1" customWidth="1"/>
    <col min="7434" max="7680" width="11.42578125" style="253"/>
    <col min="7681" max="7681" width="29.85546875" style="253" bestFit="1" customWidth="1"/>
    <col min="7682" max="7689" width="0" style="253" hidden="1" customWidth="1"/>
    <col min="7690" max="7936" width="11.42578125" style="253"/>
    <col min="7937" max="7937" width="29.85546875" style="253" bestFit="1" customWidth="1"/>
    <col min="7938" max="7945" width="0" style="253" hidden="1" customWidth="1"/>
    <col min="7946" max="8192" width="11.42578125" style="253"/>
    <col min="8193" max="8193" width="29.85546875" style="253" bestFit="1" customWidth="1"/>
    <col min="8194" max="8201" width="0" style="253" hidden="1" customWidth="1"/>
    <col min="8202" max="8448" width="11.42578125" style="253"/>
    <col min="8449" max="8449" width="29.85546875" style="253" bestFit="1" customWidth="1"/>
    <col min="8450" max="8457" width="0" style="253" hidden="1" customWidth="1"/>
    <col min="8458" max="8704" width="11.42578125" style="253"/>
    <col min="8705" max="8705" width="29.85546875" style="253" bestFit="1" customWidth="1"/>
    <col min="8706" max="8713" width="0" style="253" hidden="1" customWidth="1"/>
    <col min="8714" max="8960" width="11.42578125" style="253"/>
    <col min="8961" max="8961" width="29.85546875" style="253" bestFit="1" customWidth="1"/>
    <col min="8962" max="8969" width="0" style="253" hidden="1" customWidth="1"/>
    <col min="8970" max="9216" width="11.42578125" style="253"/>
    <col min="9217" max="9217" width="29.85546875" style="253" bestFit="1" customWidth="1"/>
    <col min="9218" max="9225" width="0" style="253" hidden="1" customWidth="1"/>
    <col min="9226" max="9472" width="11.42578125" style="253"/>
    <col min="9473" max="9473" width="29.85546875" style="253" bestFit="1" customWidth="1"/>
    <col min="9474" max="9481" width="0" style="253" hidden="1" customWidth="1"/>
    <col min="9482" max="9728" width="11.42578125" style="253"/>
    <col min="9729" max="9729" width="29.85546875" style="253" bestFit="1" customWidth="1"/>
    <col min="9730" max="9737" width="0" style="253" hidden="1" customWidth="1"/>
    <col min="9738" max="9984" width="11.42578125" style="253"/>
    <col min="9985" max="9985" width="29.85546875" style="253" bestFit="1" customWidth="1"/>
    <col min="9986" max="9993" width="0" style="253" hidden="1" customWidth="1"/>
    <col min="9994" max="10240" width="11.42578125" style="253"/>
    <col min="10241" max="10241" width="29.85546875" style="253" bestFit="1" customWidth="1"/>
    <col min="10242" max="10249" width="0" style="253" hidden="1" customWidth="1"/>
    <col min="10250" max="10496" width="11.42578125" style="253"/>
    <col min="10497" max="10497" width="29.85546875" style="253" bestFit="1" customWidth="1"/>
    <col min="10498" max="10505" width="0" style="253" hidden="1" customWidth="1"/>
    <col min="10506" max="10752" width="11.42578125" style="253"/>
    <col min="10753" max="10753" width="29.85546875" style="253" bestFit="1" customWidth="1"/>
    <col min="10754" max="10761" width="0" style="253" hidden="1" customWidth="1"/>
    <col min="10762" max="11008" width="11.42578125" style="253"/>
    <col min="11009" max="11009" width="29.85546875" style="253" bestFit="1" customWidth="1"/>
    <col min="11010" max="11017" width="0" style="253" hidden="1" customWidth="1"/>
    <col min="11018" max="11264" width="11.42578125" style="253"/>
    <col min="11265" max="11265" width="29.85546875" style="253" bestFit="1" customWidth="1"/>
    <col min="11266" max="11273" width="0" style="253" hidden="1" customWidth="1"/>
    <col min="11274" max="11520" width="11.42578125" style="253"/>
    <col min="11521" max="11521" width="29.85546875" style="253" bestFit="1" customWidth="1"/>
    <col min="11522" max="11529" width="0" style="253" hidden="1" customWidth="1"/>
    <col min="11530" max="11776" width="11.42578125" style="253"/>
    <col min="11777" max="11777" width="29.85546875" style="253" bestFit="1" customWidth="1"/>
    <col min="11778" max="11785" width="0" style="253" hidden="1" customWidth="1"/>
    <col min="11786" max="12032" width="11.42578125" style="253"/>
    <col min="12033" max="12033" width="29.85546875" style="253" bestFit="1" customWidth="1"/>
    <col min="12034" max="12041" width="0" style="253" hidden="1" customWidth="1"/>
    <col min="12042" max="12288" width="11.42578125" style="253"/>
    <col min="12289" max="12289" width="29.85546875" style="253" bestFit="1" customWidth="1"/>
    <col min="12290" max="12297" width="0" style="253" hidden="1" customWidth="1"/>
    <col min="12298" max="12544" width="11.42578125" style="253"/>
    <col min="12545" max="12545" width="29.85546875" style="253" bestFit="1" customWidth="1"/>
    <col min="12546" max="12553" width="0" style="253" hidden="1" customWidth="1"/>
    <col min="12554" max="12800" width="11.42578125" style="253"/>
    <col min="12801" max="12801" width="29.85546875" style="253" bestFit="1" customWidth="1"/>
    <col min="12802" max="12809" width="0" style="253" hidden="1" customWidth="1"/>
    <col min="12810" max="13056" width="11.42578125" style="253"/>
    <col min="13057" max="13057" width="29.85546875" style="253" bestFit="1" customWidth="1"/>
    <col min="13058" max="13065" width="0" style="253" hidden="1" customWidth="1"/>
    <col min="13066" max="13312" width="11.42578125" style="253"/>
    <col min="13313" max="13313" width="29.85546875" style="253" bestFit="1" customWidth="1"/>
    <col min="13314" max="13321" width="0" style="253" hidden="1" customWidth="1"/>
    <col min="13322" max="13568" width="11.42578125" style="253"/>
    <col min="13569" max="13569" width="29.85546875" style="253" bestFit="1" customWidth="1"/>
    <col min="13570" max="13577" width="0" style="253" hidden="1" customWidth="1"/>
    <col min="13578" max="13824" width="11.42578125" style="253"/>
    <col min="13825" max="13825" width="29.85546875" style="253" bestFit="1" customWidth="1"/>
    <col min="13826" max="13833" width="0" style="253" hidden="1" customWidth="1"/>
    <col min="13834" max="14080" width="11.42578125" style="253"/>
    <col min="14081" max="14081" width="29.85546875" style="253" bestFit="1" customWidth="1"/>
    <col min="14082" max="14089" width="0" style="253" hidden="1" customWidth="1"/>
    <col min="14090" max="14336" width="11.42578125" style="253"/>
    <col min="14337" max="14337" width="29.85546875" style="253" bestFit="1" customWidth="1"/>
    <col min="14338" max="14345" width="0" style="253" hidden="1" customWidth="1"/>
    <col min="14346" max="14592" width="11.42578125" style="253"/>
    <col min="14593" max="14593" width="29.85546875" style="253" bestFit="1" customWidth="1"/>
    <col min="14594" max="14601" width="0" style="253" hidden="1" customWidth="1"/>
    <col min="14602" max="14848" width="11.42578125" style="253"/>
    <col min="14849" max="14849" width="29.85546875" style="253" bestFit="1" customWidth="1"/>
    <col min="14850" max="14857" width="0" style="253" hidden="1" customWidth="1"/>
    <col min="14858" max="15104" width="11.42578125" style="253"/>
    <col min="15105" max="15105" width="29.85546875" style="253" bestFit="1" customWidth="1"/>
    <col min="15106" max="15113" width="0" style="253" hidden="1" customWidth="1"/>
    <col min="15114" max="15360" width="11.42578125" style="253"/>
    <col min="15361" max="15361" width="29.85546875" style="253" bestFit="1" customWidth="1"/>
    <col min="15362" max="15369" width="0" style="253" hidden="1" customWidth="1"/>
    <col min="15370" max="15616" width="11.42578125" style="253"/>
    <col min="15617" max="15617" width="29.85546875" style="253" bestFit="1" customWidth="1"/>
    <col min="15618" max="15625" width="0" style="253" hidden="1" customWidth="1"/>
    <col min="15626" max="15872" width="11.42578125" style="253"/>
    <col min="15873" max="15873" width="29.85546875" style="253" bestFit="1" customWidth="1"/>
    <col min="15874" max="15881" width="0" style="253" hidden="1" customWidth="1"/>
    <col min="15882" max="16128" width="11.42578125" style="253"/>
    <col min="16129" max="16129" width="29.85546875" style="253" bestFit="1" customWidth="1"/>
    <col min="16130" max="16137" width="0" style="253" hidden="1" customWidth="1"/>
    <col min="16138" max="16384" width="11.42578125" style="253"/>
  </cols>
  <sheetData>
    <row r="1" spans="1:34" s="251" customFormat="1" ht="21" customHeight="1">
      <c r="A1" s="1609" t="s">
        <v>427</v>
      </c>
      <c r="B1" s="1610"/>
      <c r="C1" s="1610"/>
      <c r="D1" s="1610"/>
      <c r="E1" s="1610"/>
      <c r="F1" s="1610"/>
      <c r="G1" s="1610"/>
      <c r="H1" s="1610"/>
      <c r="I1" s="1610"/>
      <c r="J1" s="1610"/>
      <c r="K1" s="1610"/>
      <c r="L1" s="1610"/>
      <c r="M1" s="1610"/>
      <c r="N1" s="1610"/>
      <c r="O1" s="1610"/>
      <c r="P1" s="1610"/>
      <c r="Q1" s="1611"/>
    </row>
    <row r="2" spans="1:34" ht="34.35" customHeight="1">
      <c r="A2" s="1612" t="s">
        <v>428</v>
      </c>
      <c r="B2" s="1613"/>
      <c r="C2" s="1613"/>
      <c r="D2" s="1613"/>
      <c r="E2" s="1613"/>
      <c r="F2" s="1613"/>
      <c r="G2" s="1613"/>
      <c r="H2" s="1613"/>
      <c r="I2" s="1613"/>
      <c r="J2" s="1613"/>
      <c r="K2" s="1613"/>
      <c r="L2" s="1613"/>
      <c r="M2" s="1613"/>
      <c r="N2" s="1613"/>
      <c r="O2" s="1613"/>
      <c r="P2" s="1613"/>
      <c r="Q2" s="1614"/>
      <c r="R2" s="252"/>
      <c r="S2" s="252"/>
      <c r="T2" s="252"/>
      <c r="U2" s="252"/>
      <c r="V2" s="252"/>
      <c r="W2" s="252"/>
      <c r="X2" s="252"/>
      <c r="Y2" s="252"/>
      <c r="Z2" s="252"/>
      <c r="AA2" s="252"/>
      <c r="AB2" s="252"/>
      <c r="AC2" s="252"/>
      <c r="AD2" s="252"/>
      <c r="AE2" s="252"/>
      <c r="AF2" s="252"/>
      <c r="AG2" s="252"/>
      <c r="AH2" s="252"/>
    </row>
    <row r="3" spans="1:34" ht="13.5" customHeight="1">
      <c r="A3" s="1615" t="s">
        <v>429</v>
      </c>
      <c r="B3" s="1616"/>
      <c r="C3" s="1616"/>
      <c r="D3" s="1616"/>
      <c r="E3" s="1616"/>
      <c r="F3" s="1616"/>
      <c r="G3" s="1616"/>
      <c r="H3" s="1616"/>
      <c r="I3" s="1616"/>
      <c r="J3" s="1616"/>
      <c r="K3" s="1616"/>
      <c r="L3" s="1616"/>
      <c r="M3" s="1616"/>
      <c r="N3" s="1616"/>
      <c r="O3" s="1616"/>
      <c r="P3" s="1616"/>
      <c r="Q3" s="1617"/>
      <c r="R3" s="252"/>
      <c r="S3" s="252"/>
      <c r="T3" s="252"/>
      <c r="U3" s="252"/>
      <c r="V3" s="252"/>
      <c r="W3" s="252"/>
      <c r="X3" s="252"/>
      <c r="Y3" s="252"/>
      <c r="Z3" s="252"/>
      <c r="AA3" s="252"/>
      <c r="AB3" s="252"/>
      <c r="AC3" s="252"/>
      <c r="AD3" s="252"/>
      <c r="AE3" s="252"/>
      <c r="AF3" s="252"/>
      <c r="AG3" s="252"/>
      <c r="AH3" s="252"/>
    </row>
    <row r="4" spans="1:34" ht="12" customHeight="1">
      <c r="A4" s="1607"/>
      <c r="B4" s="1608"/>
      <c r="C4" s="1608"/>
      <c r="D4" s="1608"/>
      <c r="E4" s="1608"/>
      <c r="F4" s="1171"/>
      <c r="G4" s="254"/>
      <c r="H4" s="254"/>
      <c r="I4" s="255"/>
      <c r="J4" s="256"/>
      <c r="K4" s="257"/>
      <c r="L4" s="256"/>
      <c r="M4" s="252"/>
      <c r="N4" s="252"/>
      <c r="O4" s="258"/>
      <c r="P4" s="256"/>
      <c r="Q4" s="1079"/>
      <c r="R4" s="252"/>
      <c r="S4" s="252"/>
      <c r="T4" s="252"/>
      <c r="U4" s="252"/>
      <c r="V4" s="252"/>
      <c r="W4" s="252"/>
      <c r="X4" s="252"/>
      <c r="Y4" s="252"/>
      <c r="Z4" s="252"/>
      <c r="AA4" s="252"/>
      <c r="AB4" s="252"/>
      <c r="AC4" s="252"/>
      <c r="AD4" s="252"/>
      <c r="AE4" s="252"/>
      <c r="AF4" s="252"/>
      <c r="AG4" s="252"/>
      <c r="AH4" s="252"/>
    </row>
    <row r="5" spans="1:34" s="265" customFormat="1" ht="14.45" customHeight="1">
      <c r="A5" s="1080" t="s">
        <v>228</v>
      </c>
      <c r="B5" s="259">
        <v>2007</v>
      </c>
      <c r="C5" s="259">
        <v>2008</v>
      </c>
      <c r="D5" s="259">
        <v>2009</v>
      </c>
      <c r="E5" s="259">
        <v>2010</v>
      </c>
      <c r="F5" s="259">
        <v>2011</v>
      </c>
      <c r="G5" s="259">
        <v>2012</v>
      </c>
      <c r="H5" s="259">
        <v>2013</v>
      </c>
      <c r="I5" s="259">
        <v>2014</v>
      </c>
      <c r="J5" s="260">
        <v>2015</v>
      </c>
      <c r="K5" s="261" t="s">
        <v>430</v>
      </c>
      <c r="L5" s="262" t="s">
        <v>431</v>
      </c>
      <c r="M5" s="263">
        <v>2018</v>
      </c>
      <c r="N5" s="262" t="s">
        <v>432</v>
      </c>
      <c r="O5" s="262" t="s">
        <v>433</v>
      </c>
      <c r="P5" s="262" t="s">
        <v>434</v>
      </c>
      <c r="Q5" s="1081" t="s">
        <v>435</v>
      </c>
      <c r="R5" s="264"/>
      <c r="S5" s="264"/>
      <c r="T5" s="264"/>
      <c r="U5" s="264"/>
      <c r="V5" s="264"/>
      <c r="W5" s="264"/>
      <c r="X5" s="264"/>
      <c r="Y5" s="264"/>
      <c r="Z5" s="264"/>
      <c r="AA5" s="264"/>
      <c r="AB5" s="264"/>
      <c r="AC5" s="264"/>
      <c r="AD5" s="264"/>
      <c r="AE5" s="264"/>
      <c r="AF5" s="264"/>
      <c r="AG5" s="264"/>
      <c r="AH5" s="264"/>
    </row>
    <row r="6" spans="1:34" s="268" customFormat="1" ht="17.45" customHeight="1">
      <c r="A6" s="1082" t="s">
        <v>132</v>
      </c>
      <c r="B6" s="266">
        <f>SUM(B10:B182)</f>
        <v>89754</v>
      </c>
      <c r="C6" s="266">
        <f>SUM(C9:C182)</f>
        <v>90713</v>
      </c>
      <c r="D6" s="266">
        <f>SUM(D9:D182)</f>
        <v>96391</v>
      </c>
      <c r="E6" s="266">
        <f>SUM(E9:E182)</f>
        <v>117263</v>
      </c>
      <c r="F6" s="266">
        <f>SUM(F9:F182)</f>
        <v>124252</v>
      </c>
      <c r="G6" s="266">
        <f>SUM(G9:G182)</f>
        <v>138607</v>
      </c>
      <c r="H6" s="266">
        <f t="shared" ref="H6:O6" si="0">SUM(H8:H182)</f>
        <v>150014</v>
      </c>
      <c r="I6" s="266">
        <f t="shared" si="0"/>
        <v>167937</v>
      </c>
      <c r="J6" s="266">
        <f t="shared" si="0"/>
        <v>168049</v>
      </c>
      <c r="K6" s="267">
        <f t="shared" si="0"/>
        <v>173656</v>
      </c>
      <c r="L6" s="267">
        <f t="shared" si="0"/>
        <v>180287</v>
      </c>
      <c r="M6" s="267">
        <f>SUM(M8:M182)</f>
        <v>177550</v>
      </c>
      <c r="N6" s="267">
        <f t="shared" si="0"/>
        <v>193373</v>
      </c>
      <c r="O6" s="267">
        <f t="shared" si="0"/>
        <v>210695</v>
      </c>
      <c r="P6" s="917">
        <v>201862</v>
      </c>
      <c r="Q6" s="1083">
        <v>201984</v>
      </c>
    </row>
    <row r="7" spans="1:34" s="268" customFormat="1" ht="12" customHeight="1">
      <c r="A7" s="1084"/>
      <c r="B7" s="269"/>
      <c r="C7" s="269"/>
      <c r="D7" s="269"/>
      <c r="E7" s="269"/>
      <c r="F7" s="269"/>
      <c r="G7" s="270"/>
      <c r="H7" s="269"/>
      <c r="I7" s="269"/>
      <c r="J7" s="271"/>
      <c r="K7" s="272"/>
      <c r="L7" s="273"/>
      <c r="O7" s="273"/>
      <c r="P7" s="415"/>
      <c r="Q7" s="1085" t="s">
        <v>54</v>
      </c>
    </row>
    <row r="8" spans="1:34" s="252" customFormat="1" ht="12" customHeight="1">
      <c r="A8" s="1086" t="s">
        <v>229</v>
      </c>
      <c r="B8" s="236">
        <v>0</v>
      </c>
      <c r="C8" s="236">
        <v>0</v>
      </c>
      <c r="D8" s="236">
        <v>0</v>
      </c>
      <c r="E8" s="236">
        <v>0</v>
      </c>
      <c r="F8" s="236">
        <v>0</v>
      </c>
      <c r="G8" s="236">
        <v>0</v>
      </c>
      <c r="H8" s="270">
        <v>1</v>
      </c>
      <c r="I8" s="270">
        <v>1</v>
      </c>
      <c r="J8" s="236" t="s">
        <v>63</v>
      </c>
      <c r="K8" s="236" t="s">
        <v>63</v>
      </c>
      <c r="L8" s="236" t="s">
        <v>63</v>
      </c>
      <c r="M8" s="236" t="s">
        <v>63</v>
      </c>
      <c r="N8" s="236" t="s">
        <v>63</v>
      </c>
      <c r="O8" s="236" t="s">
        <v>63</v>
      </c>
      <c r="P8" s="867" t="s">
        <v>63</v>
      </c>
      <c r="Q8" s="1087" t="s">
        <v>63</v>
      </c>
    </row>
    <row r="9" spans="1:34" s="274" customFormat="1" ht="12" customHeight="1">
      <c r="A9" s="1088" t="s">
        <v>436</v>
      </c>
      <c r="B9" s="236">
        <v>0</v>
      </c>
      <c r="C9" s="236">
        <v>0</v>
      </c>
      <c r="D9" s="236">
        <v>0</v>
      </c>
      <c r="E9" s="236">
        <v>0</v>
      </c>
      <c r="F9" s="271">
        <v>1</v>
      </c>
      <c r="G9" s="236">
        <v>0</v>
      </c>
      <c r="H9" s="270">
        <v>1</v>
      </c>
      <c r="I9" s="236">
        <v>0</v>
      </c>
      <c r="J9" s="236" t="s">
        <v>63</v>
      </c>
      <c r="K9" s="236" t="s">
        <v>63</v>
      </c>
      <c r="L9" s="271">
        <v>1</v>
      </c>
      <c r="M9" s="236" t="s">
        <v>63</v>
      </c>
      <c r="N9" s="271">
        <v>1</v>
      </c>
      <c r="O9" s="271">
        <v>1</v>
      </c>
      <c r="P9" s="1172">
        <v>2</v>
      </c>
      <c r="Q9" s="1173">
        <v>2</v>
      </c>
    </row>
    <row r="10" spans="1:34" s="252" customFormat="1" ht="12" customHeight="1">
      <c r="A10" s="1089" t="s">
        <v>231</v>
      </c>
      <c r="B10" s="236">
        <v>0</v>
      </c>
      <c r="C10" s="236">
        <v>0</v>
      </c>
      <c r="D10" s="236">
        <v>0</v>
      </c>
      <c r="E10" s="275">
        <v>1</v>
      </c>
      <c r="F10" s="236">
        <v>0</v>
      </c>
      <c r="G10" s="236">
        <v>0</v>
      </c>
      <c r="H10" s="236">
        <v>0</v>
      </c>
      <c r="I10" s="236">
        <v>0</v>
      </c>
      <c r="J10" s="256">
        <v>1</v>
      </c>
      <c r="K10" s="236" t="s">
        <v>63</v>
      </c>
      <c r="L10" s="236" t="s">
        <v>63</v>
      </c>
      <c r="M10" s="271">
        <v>2</v>
      </c>
      <c r="N10" s="256">
        <v>1</v>
      </c>
      <c r="O10" s="236" t="s">
        <v>63</v>
      </c>
      <c r="P10" s="1172">
        <v>2</v>
      </c>
      <c r="Q10" s="1173">
        <v>2</v>
      </c>
    </row>
    <row r="11" spans="1:34" ht="12" customHeight="1">
      <c r="A11" s="1089" t="s">
        <v>232</v>
      </c>
      <c r="B11" s="271">
        <v>1</v>
      </c>
      <c r="C11" s="275">
        <v>1</v>
      </c>
      <c r="D11" s="275">
        <v>2</v>
      </c>
      <c r="E11" s="275">
        <v>8</v>
      </c>
      <c r="F11" s="275">
        <v>4</v>
      </c>
      <c r="G11" s="275">
        <v>2</v>
      </c>
      <c r="H11" s="275">
        <v>1</v>
      </c>
      <c r="I11" s="275">
        <v>2</v>
      </c>
      <c r="J11" s="256">
        <v>8</v>
      </c>
      <c r="K11" s="276">
        <v>3</v>
      </c>
      <c r="L11" s="256">
        <v>2</v>
      </c>
      <c r="M11" s="271">
        <v>3</v>
      </c>
      <c r="N11" s="236" t="s">
        <v>63</v>
      </c>
      <c r="O11" s="256">
        <v>1</v>
      </c>
      <c r="P11" s="1172">
        <v>1</v>
      </c>
      <c r="Q11" s="1173">
        <v>2</v>
      </c>
    </row>
    <row r="12" spans="1:34" ht="12" customHeight="1">
      <c r="A12" s="1089" t="s">
        <v>437</v>
      </c>
      <c r="B12" s="236">
        <v>0</v>
      </c>
      <c r="C12" s="236">
        <v>0</v>
      </c>
      <c r="D12" s="236">
        <v>0</v>
      </c>
      <c r="E12" s="236">
        <v>0</v>
      </c>
      <c r="F12" s="236">
        <v>0</v>
      </c>
      <c r="G12" s="275">
        <v>1</v>
      </c>
      <c r="H12" s="275">
        <v>1</v>
      </c>
      <c r="I12" s="236">
        <v>0</v>
      </c>
      <c r="J12" s="256">
        <v>1</v>
      </c>
      <c r="K12" s="276">
        <v>1</v>
      </c>
      <c r="L12" s="236" t="s">
        <v>63</v>
      </c>
      <c r="M12" s="236" t="s">
        <v>63</v>
      </c>
      <c r="N12" s="236" t="s">
        <v>63</v>
      </c>
      <c r="O12" s="236" t="s">
        <v>63</v>
      </c>
      <c r="P12" s="867" t="s">
        <v>63</v>
      </c>
      <c r="Q12" s="1087" t="s">
        <v>63</v>
      </c>
    </row>
    <row r="13" spans="1:34" ht="12" customHeight="1">
      <c r="A13" s="1089" t="s">
        <v>234</v>
      </c>
      <c r="B13" s="275">
        <v>1</v>
      </c>
      <c r="C13" s="236">
        <v>0</v>
      </c>
      <c r="D13" s="275">
        <v>1</v>
      </c>
      <c r="E13" s="236">
        <v>0</v>
      </c>
      <c r="F13" s="275">
        <v>1</v>
      </c>
      <c r="G13" s="275">
        <v>1</v>
      </c>
      <c r="H13" s="236">
        <v>0</v>
      </c>
      <c r="I13" s="236">
        <v>0</v>
      </c>
      <c r="J13" s="236" t="s">
        <v>63</v>
      </c>
      <c r="K13" s="236" t="s">
        <v>63</v>
      </c>
      <c r="L13" s="256">
        <v>1</v>
      </c>
      <c r="M13" s="236" t="s">
        <v>63</v>
      </c>
      <c r="N13" s="236" t="s">
        <v>63</v>
      </c>
      <c r="O13" s="256">
        <v>1</v>
      </c>
      <c r="P13" s="1172">
        <v>1</v>
      </c>
      <c r="Q13" s="1173">
        <v>2</v>
      </c>
    </row>
    <row r="14" spans="1:34" ht="12" customHeight="1">
      <c r="A14" s="1089" t="s">
        <v>235</v>
      </c>
      <c r="B14" s="236">
        <v>0</v>
      </c>
      <c r="C14" s="275">
        <v>1</v>
      </c>
      <c r="D14" s="236">
        <v>0</v>
      </c>
      <c r="E14" s="275">
        <v>1</v>
      </c>
      <c r="F14" s="275" t="s">
        <v>63</v>
      </c>
      <c r="G14" s="271">
        <v>6</v>
      </c>
      <c r="H14" s="275">
        <v>1</v>
      </c>
      <c r="I14" s="275">
        <v>1</v>
      </c>
      <c r="J14" s="236" t="s">
        <v>63</v>
      </c>
      <c r="K14" s="276">
        <v>1</v>
      </c>
      <c r="L14" s="236" t="s">
        <v>63</v>
      </c>
      <c r="M14" s="236" t="s">
        <v>63</v>
      </c>
      <c r="N14" s="236" t="s">
        <v>63</v>
      </c>
      <c r="O14" s="236" t="s">
        <v>63</v>
      </c>
      <c r="P14" s="867" t="s">
        <v>63</v>
      </c>
      <c r="Q14" s="1087" t="s">
        <v>63</v>
      </c>
    </row>
    <row r="15" spans="1:34" ht="12" customHeight="1">
      <c r="A15" s="1089" t="s">
        <v>236</v>
      </c>
      <c r="B15" s="271">
        <v>52</v>
      </c>
      <c r="C15" s="271">
        <v>46</v>
      </c>
      <c r="D15" s="271">
        <v>47</v>
      </c>
      <c r="E15" s="271">
        <v>60</v>
      </c>
      <c r="F15" s="271">
        <v>49</v>
      </c>
      <c r="G15" s="275">
        <v>58</v>
      </c>
      <c r="H15" s="275">
        <v>76</v>
      </c>
      <c r="I15" s="275">
        <v>84</v>
      </c>
      <c r="J15" s="256">
        <v>74</v>
      </c>
      <c r="K15" s="276">
        <v>89</v>
      </c>
      <c r="L15" s="256">
        <v>93</v>
      </c>
      <c r="M15" s="271">
        <v>83</v>
      </c>
      <c r="N15" s="256">
        <v>115</v>
      </c>
      <c r="O15" s="256">
        <v>111</v>
      </c>
      <c r="P15" s="1172">
        <v>125</v>
      </c>
      <c r="Q15" s="1173">
        <v>111</v>
      </c>
    </row>
    <row r="16" spans="1:34" ht="12" customHeight="1">
      <c r="A16" s="1089" t="s">
        <v>237</v>
      </c>
      <c r="B16" s="275">
        <v>1</v>
      </c>
      <c r="C16" s="275">
        <v>1</v>
      </c>
      <c r="D16" s="275">
        <v>1</v>
      </c>
      <c r="E16" s="275">
        <v>2</v>
      </c>
      <c r="F16" s="275">
        <v>4</v>
      </c>
      <c r="G16" s="271">
        <v>5</v>
      </c>
      <c r="H16" s="271">
        <v>4</v>
      </c>
      <c r="I16" s="271">
        <v>5</v>
      </c>
      <c r="J16" s="256">
        <v>8</v>
      </c>
      <c r="K16" s="276">
        <v>5</v>
      </c>
      <c r="L16" s="256">
        <v>15</v>
      </c>
      <c r="M16" s="271">
        <v>8</v>
      </c>
      <c r="N16" s="256">
        <v>21</v>
      </c>
      <c r="O16" s="256">
        <v>30</v>
      </c>
      <c r="P16" s="1172">
        <v>20</v>
      </c>
      <c r="Q16" s="1173">
        <v>21</v>
      </c>
    </row>
    <row r="17" spans="1:17" ht="12" customHeight="1">
      <c r="A17" s="1086" t="s">
        <v>438</v>
      </c>
      <c r="B17" s="236">
        <v>0</v>
      </c>
      <c r="C17" s="236">
        <v>0</v>
      </c>
      <c r="D17" s="236">
        <v>0</v>
      </c>
      <c r="E17" s="236">
        <v>0</v>
      </c>
      <c r="F17" s="236">
        <v>0</v>
      </c>
      <c r="G17" s="236">
        <v>0</v>
      </c>
      <c r="H17" s="275">
        <v>2</v>
      </c>
      <c r="I17" s="236">
        <v>0</v>
      </c>
      <c r="J17" s="236" t="s">
        <v>63</v>
      </c>
      <c r="K17" s="236" t="s">
        <v>63</v>
      </c>
      <c r="L17" s="236" t="s">
        <v>63</v>
      </c>
      <c r="M17" s="236" t="s">
        <v>63</v>
      </c>
      <c r="N17" s="256">
        <v>3</v>
      </c>
      <c r="O17" s="256">
        <v>1</v>
      </c>
      <c r="P17" s="1172">
        <v>1</v>
      </c>
      <c r="Q17" s="1087" t="s">
        <v>63</v>
      </c>
    </row>
    <row r="18" spans="1:17" ht="12" customHeight="1">
      <c r="A18" s="1089" t="s">
        <v>239</v>
      </c>
      <c r="B18" s="271">
        <v>1493</v>
      </c>
      <c r="C18" s="271">
        <v>1485</v>
      </c>
      <c r="D18" s="271">
        <v>1717</v>
      </c>
      <c r="E18" s="271">
        <v>1940</v>
      </c>
      <c r="F18" s="271">
        <v>2213</v>
      </c>
      <c r="G18" s="275">
        <v>1777</v>
      </c>
      <c r="H18" s="271">
        <v>1878</v>
      </c>
      <c r="I18" s="271">
        <v>2062</v>
      </c>
      <c r="J18" s="256">
        <v>1937</v>
      </c>
      <c r="K18" s="276">
        <v>1888</v>
      </c>
      <c r="L18" s="256">
        <v>1964</v>
      </c>
      <c r="M18" s="271">
        <v>1966</v>
      </c>
      <c r="N18" s="256">
        <v>2136</v>
      </c>
      <c r="O18" s="256">
        <v>2298</v>
      </c>
      <c r="P18" s="918">
        <v>2348</v>
      </c>
      <c r="Q18" s="909">
        <v>2271</v>
      </c>
    </row>
    <row r="19" spans="1:17" ht="12" customHeight="1">
      <c r="A19" s="1089" t="s">
        <v>240</v>
      </c>
      <c r="B19" s="271">
        <v>553</v>
      </c>
      <c r="C19" s="271">
        <v>572</v>
      </c>
      <c r="D19" s="271">
        <v>729</v>
      </c>
      <c r="E19" s="271">
        <v>850</v>
      </c>
      <c r="F19" s="271">
        <v>916</v>
      </c>
      <c r="G19" s="271">
        <v>986</v>
      </c>
      <c r="H19" s="271">
        <v>1065</v>
      </c>
      <c r="I19" s="271">
        <v>1296</v>
      </c>
      <c r="J19" s="256">
        <v>1248</v>
      </c>
      <c r="K19" s="276">
        <v>1416</v>
      </c>
      <c r="L19" s="256">
        <v>1615</v>
      </c>
      <c r="M19" s="271">
        <v>1528</v>
      </c>
      <c r="N19" s="256">
        <v>1618</v>
      </c>
      <c r="O19" s="256">
        <v>1650</v>
      </c>
      <c r="P19" s="918">
        <v>1530</v>
      </c>
      <c r="Q19" s="909">
        <v>1467</v>
      </c>
    </row>
    <row r="20" spans="1:17" ht="12" customHeight="1">
      <c r="A20" s="1089" t="s">
        <v>241</v>
      </c>
      <c r="B20" s="275">
        <v>2</v>
      </c>
      <c r="C20" s="275">
        <v>2</v>
      </c>
      <c r="D20" s="236">
        <v>0</v>
      </c>
      <c r="E20" s="236">
        <v>0</v>
      </c>
      <c r="F20" s="275">
        <v>1</v>
      </c>
      <c r="G20" s="275">
        <v>2</v>
      </c>
      <c r="H20" s="275">
        <v>1</v>
      </c>
      <c r="I20" s="275">
        <v>2</v>
      </c>
      <c r="J20" s="256">
        <v>1</v>
      </c>
      <c r="K20" s="276">
        <v>1</v>
      </c>
      <c r="L20" s="256">
        <v>2</v>
      </c>
      <c r="M20" s="271">
        <v>1</v>
      </c>
      <c r="N20" s="256">
        <v>1</v>
      </c>
      <c r="O20" s="256">
        <v>1</v>
      </c>
      <c r="P20" s="1172">
        <v>2</v>
      </c>
      <c r="Q20" s="1173">
        <v>1</v>
      </c>
    </row>
    <row r="21" spans="1:17" ht="12" customHeight="1">
      <c r="A21" s="1089" t="s">
        <v>242</v>
      </c>
      <c r="B21" s="271">
        <v>3</v>
      </c>
      <c r="C21" s="271">
        <v>5</v>
      </c>
      <c r="D21" s="271">
        <v>6</v>
      </c>
      <c r="E21" s="271">
        <v>9</v>
      </c>
      <c r="F21" s="271">
        <v>12</v>
      </c>
      <c r="G21" s="275">
        <v>8</v>
      </c>
      <c r="H21" s="275">
        <v>5</v>
      </c>
      <c r="I21" s="275">
        <v>4</v>
      </c>
      <c r="J21" s="256">
        <v>15</v>
      </c>
      <c r="K21" s="276">
        <v>6</v>
      </c>
      <c r="L21" s="256">
        <v>5</v>
      </c>
      <c r="M21" s="271">
        <v>4</v>
      </c>
      <c r="N21" s="256">
        <v>9</v>
      </c>
      <c r="O21" s="256">
        <v>6</v>
      </c>
      <c r="P21" s="1172">
        <v>3</v>
      </c>
      <c r="Q21" s="1173">
        <v>8</v>
      </c>
    </row>
    <row r="22" spans="1:17" s="278" customFormat="1" ht="12" customHeight="1">
      <c r="A22" s="1089" t="s">
        <v>439</v>
      </c>
      <c r="B22" s="236">
        <v>0</v>
      </c>
      <c r="C22" s="236">
        <v>0</v>
      </c>
      <c r="D22" s="236">
        <v>0</v>
      </c>
      <c r="E22" s="275">
        <v>1</v>
      </c>
      <c r="F22" s="236">
        <v>0</v>
      </c>
      <c r="G22" s="275">
        <v>1</v>
      </c>
      <c r="H22" s="271">
        <v>1</v>
      </c>
      <c r="I22" s="271">
        <v>4</v>
      </c>
      <c r="J22" s="271">
        <v>1</v>
      </c>
      <c r="K22" s="277">
        <v>3</v>
      </c>
      <c r="L22" s="271">
        <v>2</v>
      </c>
      <c r="M22" s="271">
        <v>4</v>
      </c>
      <c r="N22" s="271">
        <v>7</v>
      </c>
      <c r="O22" s="271">
        <v>1</v>
      </c>
      <c r="P22" s="1172">
        <v>4</v>
      </c>
      <c r="Q22" s="1173">
        <v>3</v>
      </c>
    </row>
    <row r="23" spans="1:17" ht="12" customHeight="1">
      <c r="A23" s="1089" t="s">
        <v>244</v>
      </c>
      <c r="B23" s="236">
        <v>0</v>
      </c>
      <c r="C23" s="275">
        <v>1</v>
      </c>
      <c r="D23" s="236">
        <v>0</v>
      </c>
      <c r="E23" s="236">
        <v>0</v>
      </c>
      <c r="F23" s="236">
        <v>0</v>
      </c>
      <c r="G23" s="271">
        <v>1</v>
      </c>
      <c r="H23" s="275">
        <v>2</v>
      </c>
      <c r="I23" s="275">
        <v>3</v>
      </c>
      <c r="J23" s="256">
        <v>2</v>
      </c>
      <c r="K23" s="276">
        <v>1</v>
      </c>
      <c r="L23" s="256">
        <v>7</v>
      </c>
      <c r="M23" s="271">
        <v>9</v>
      </c>
      <c r="N23" s="256">
        <v>10</v>
      </c>
      <c r="O23" s="256">
        <v>3</v>
      </c>
      <c r="P23" s="1172">
        <v>4</v>
      </c>
      <c r="Q23" s="1173">
        <v>5</v>
      </c>
    </row>
    <row r="24" spans="1:17" ht="12" customHeight="1">
      <c r="A24" s="1089" t="s">
        <v>245</v>
      </c>
      <c r="B24" s="275">
        <v>2</v>
      </c>
      <c r="C24" s="275">
        <v>2</v>
      </c>
      <c r="D24" s="275">
        <v>3</v>
      </c>
      <c r="E24" s="275">
        <v>2</v>
      </c>
      <c r="F24" s="275">
        <v>2</v>
      </c>
      <c r="G24" s="236">
        <v>0</v>
      </c>
      <c r="H24" s="236">
        <v>0</v>
      </c>
      <c r="I24" s="275">
        <v>3</v>
      </c>
      <c r="J24" s="256">
        <v>5</v>
      </c>
      <c r="K24" s="276">
        <v>2</v>
      </c>
      <c r="L24" s="256">
        <v>3</v>
      </c>
      <c r="M24" s="271">
        <v>4</v>
      </c>
      <c r="N24" s="236" t="s">
        <v>63</v>
      </c>
      <c r="O24" s="256">
        <v>7</v>
      </c>
      <c r="P24" s="1172">
        <v>6</v>
      </c>
      <c r="Q24" s="1087" t="s">
        <v>63</v>
      </c>
    </row>
    <row r="25" spans="1:17" ht="12" customHeight="1">
      <c r="A25" s="1089" t="s">
        <v>246</v>
      </c>
      <c r="B25" s="271">
        <v>7</v>
      </c>
      <c r="C25" s="271">
        <v>8</v>
      </c>
      <c r="D25" s="271">
        <v>6</v>
      </c>
      <c r="E25" s="271">
        <v>7</v>
      </c>
      <c r="F25" s="271">
        <v>4</v>
      </c>
      <c r="G25" s="271">
        <v>6</v>
      </c>
      <c r="H25" s="271">
        <v>10</v>
      </c>
      <c r="I25" s="271">
        <v>7</v>
      </c>
      <c r="J25" s="256">
        <v>16</v>
      </c>
      <c r="K25" s="276">
        <v>30</v>
      </c>
      <c r="L25" s="256">
        <v>16</v>
      </c>
      <c r="M25" s="271">
        <v>9</v>
      </c>
      <c r="N25" s="256">
        <v>14</v>
      </c>
      <c r="O25" s="256">
        <v>18</v>
      </c>
      <c r="P25" s="1172">
        <v>16</v>
      </c>
      <c r="Q25" s="1173">
        <v>33</v>
      </c>
    </row>
    <row r="26" spans="1:17" ht="12" customHeight="1">
      <c r="A26" s="1089" t="s">
        <v>247</v>
      </c>
      <c r="B26" s="271">
        <v>629</v>
      </c>
      <c r="C26" s="271">
        <v>602</v>
      </c>
      <c r="D26" s="271">
        <v>677</v>
      </c>
      <c r="E26" s="271">
        <v>853</v>
      </c>
      <c r="F26" s="271">
        <v>945</v>
      </c>
      <c r="G26" s="275">
        <v>996</v>
      </c>
      <c r="H26" s="271">
        <v>1111</v>
      </c>
      <c r="I26" s="271">
        <v>1267</v>
      </c>
      <c r="J26" s="256">
        <v>1234</v>
      </c>
      <c r="K26" s="276">
        <v>1315</v>
      </c>
      <c r="L26" s="256">
        <v>1358</v>
      </c>
      <c r="M26" s="271">
        <v>1408</v>
      </c>
      <c r="N26" s="256">
        <v>1447</v>
      </c>
      <c r="O26" s="256">
        <v>1537</v>
      </c>
      <c r="P26" s="918">
        <v>1453</v>
      </c>
      <c r="Q26" s="909">
        <v>1454</v>
      </c>
    </row>
    <row r="27" spans="1:17" ht="12" customHeight="1">
      <c r="A27" s="1089" t="s">
        <v>248</v>
      </c>
      <c r="B27" s="236">
        <v>0</v>
      </c>
      <c r="C27" s="236">
        <v>0</v>
      </c>
      <c r="D27" s="275">
        <v>1</v>
      </c>
      <c r="E27" s="236">
        <v>0</v>
      </c>
      <c r="F27" s="236">
        <v>0</v>
      </c>
      <c r="G27" s="236">
        <v>0</v>
      </c>
      <c r="H27" s="236">
        <v>0</v>
      </c>
      <c r="I27" s="236">
        <v>0</v>
      </c>
      <c r="J27" s="236" t="s">
        <v>63</v>
      </c>
      <c r="K27" s="236" t="s">
        <v>63</v>
      </c>
      <c r="L27" s="236" t="s">
        <v>63</v>
      </c>
      <c r="M27" s="236" t="s">
        <v>63</v>
      </c>
      <c r="N27" s="236" t="s">
        <v>63</v>
      </c>
      <c r="O27" s="236" t="s">
        <v>63</v>
      </c>
      <c r="P27" s="1172">
        <v>4</v>
      </c>
      <c r="Q27" s="1173">
        <v>1</v>
      </c>
    </row>
    <row r="28" spans="1:17" ht="12" customHeight="1">
      <c r="A28" s="1089" t="s">
        <v>250</v>
      </c>
      <c r="B28" s="271">
        <v>6</v>
      </c>
      <c r="C28" s="275">
        <v>1</v>
      </c>
      <c r="D28" s="236">
        <v>0</v>
      </c>
      <c r="E28" s="275">
        <v>2</v>
      </c>
      <c r="F28" s="275">
        <v>5</v>
      </c>
      <c r="G28" s="271">
        <v>4</v>
      </c>
      <c r="H28" s="271">
        <v>2</v>
      </c>
      <c r="I28" s="271">
        <v>4</v>
      </c>
      <c r="J28" s="256">
        <v>3</v>
      </c>
      <c r="K28" s="236" t="s">
        <v>63</v>
      </c>
      <c r="L28" s="256">
        <v>2</v>
      </c>
      <c r="M28" s="271">
        <v>1</v>
      </c>
      <c r="N28" s="256">
        <v>4</v>
      </c>
      <c r="O28" s="256">
        <v>2</v>
      </c>
      <c r="P28" s="1172">
        <v>5</v>
      </c>
      <c r="Q28" s="1173">
        <v>4</v>
      </c>
    </row>
    <row r="29" spans="1:17" ht="12" customHeight="1">
      <c r="A29" s="1089" t="s">
        <v>251</v>
      </c>
      <c r="B29" s="236">
        <v>0</v>
      </c>
      <c r="C29" s="275">
        <v>1</v>
      </c>
      <c r="D29" s="236">
        <v>0</v>
      </c>
      <c r="E29" s="275">
        <v>1</v>
      </c>
      <c r="F29" s="275">
        <v>1</v>
      </c>
      <c r="G29" s="236">
        <v>0</v>
      </c>
      <c r="H29" s="236">
        <v>0</v>
      </c>
      <c r="I29" s="275">
        <v>3</v>
      </c>
      <c r="J29" s="236" t="s">
        <v>63</v>
      </c>
      <c r="K29" s="276">
        <v>2</v>
      </c>
      <c r="L29" s="256">
        <v>2</v>
      </c>
      <c r="M29" s="271">
        <v>1</v>
      </c>
      <c r="N29" s="256">
        <v>1</v>
      </c>
      <c r="O29" s="256">
        <v>4</v>
      </c>
      <c r="P29" s="1172">
        <v>1</v>
      </c>
      <c r="Q29" s="1087" t="s">
        <v>63</v>
      </c>
    </row>
    <row r="30" spans="1:17" ht="12" customHeight="1">
      <c r="A30" s="1089" t="s">
        <v>253</v>
      </c>
      <c r="B30" s="236">
        <v>0</v>
      </c>
      <c r="C30" s="236">
        <v>0</v>
      </c>
      <c r="D30" s="275">
        <v>2</v>
      </c>
      <c r="E30" s="236">
        <v>0</v>
      </c>
      <c r="F30" s="236">
        <v>0</v>
      </c>
      <c r="G30" s="275">
        <v>2</v>
      </c>
      <c r="H30" s="275">
        <v>1</v>
      </c>
      <c r="I30" s="236">
        <v>0</v>
      </c>
      <c r="J30" s="236" t="s">
        <v>63</v>
      </c>
      <c r="K30" s="276">
        <v>2</v>
      </c>
      <c r="L30" s="256">
        <v>2</v>
      </c>
      <c r="M30" s="271">
        <v>3</v>
      </c>
      <c r="N30" s="256">
        <v>1</v>
      </c>
      <c r="O30" s="256">
        <v>3</v>
      </c>
      <c r="P30" s="1172">
        <v>3</v>
      </c>
      <c r="Q30" s="1087" t="s">
        <v>63</v>
      </c>
    </row>
    <row r="31" spans="1:17" ht="12" customHeight="1">
      <c r="A31" s="1089" t="s">
        <v>255</v>
      </c>
      <c r="B31" s="271">
        <v>112</v>
      </c>
      <c r="C31" s="271">
        <v>131</v>
      </c>
      <c r="D31" s="271">
        <v>146</v>
      </c>
      <c r="E31" s="271">
        <v>209</v>
      </c>
      <c r="F31" s="271">
        <v>232</v>
      </c>
      <c r="G31" s="275">
        <v>261</v>
      </c>
      <c r="H31" s="275">
        <v>265</v>
      </c>
      <c r="I31" s="275">
        <v>352</v>
      </c>
      <c r="J31" s="256">
        <v>372</v>
      </c>
      <c r="K31" s="276">
        <v>399</v>
      </c>
      <c r="L31" s="256">
        <v>396</v>
      </c>
      <c r="M31" s="271">
        <v>442</v>
      </c>
      <c r="N31" s="256">
        <v>432</v>
      </c>
      <c r="O31" s="256">
        <v>547</v>
      </c>
      <c r="P31" s="1172">
        <v>520</v>
      </c>
      <c r="Q31" s="1173">
        <v>535</v>
      </c>
    </row>
    <row r="32" spans="1:17" ht="12" customHeight="1">
      <c r="A32" s="1089" t="s">
        <v>256</v>
      </c>
      <c r="B32" s="271">
        <v>1</v>
      </c>
      <c r="C32" s="271">
        <v>1</v>
      </c>
      <c r="D32" s="271">
        <v>4</v>
      </c>
      <c r="E32" s="236">
        <v>0</v>
      </c>
      <c r="F32" s="271">
        <v>1</v>
      </c>
      <c r="G32" s="236">
        <v>0</v>
      </c>
      <c r="H32" s="271">
        <v>2</v>
      </c>
      <c r="I32" s="271">
        <v>1</v>
      </c>
      <c r="J32" s="256">
        <v>3</v>
      </c>
      <c r="K32" s="276">
        <v>1</v>
      </c>
      <c r="L32" s="256">
        <v>5</v>
      </c>
      <c r="M32" s="271">
        <v>6</v>
      </c>
      <c r="N32" s="256">
        <v>4</v>
      </c>
      <c r="O32" s="256">
        <v>3</v>
      </c>
      <c r="P32" s="1172">
        <v>1</v>
      </c>
      <c r="Q32" s="1173">
        <v>2</v>
      </c>
    </row>
    <row r="33" spans="1:17" ht="12" customHeight="1">
      <c r="A33" s="1090" t="s">
        <v>257</v>
      </c>
      <c r="B33" s="236">
        <v>0</v>
      </c>
      <c r="C33" s="236">
        <v>0</v>
      </c>
      <c r="D33" s="275">
        <v>1</v>
      </c>
      <c r="E33" s="236">
        <v>0</v>
      </c>
      <c r="F33" s="275">
        <v>1</v>
      </c>
      <c r="G33" s="236">
        <v>0</v>
      </c>
      <c r="H33" s="236">
        <v>0</v>
      </c>
      <c r="I33" s="236">
        <v>0</v>
      </c>
      <c r="J33" s="256">
        <v>1</v>
      </c>
      <c r="K33" s="276">
        <v>4</v>
      </c>
      <c r="L33" s="256">
        <v>1</v>
      </c>
      <c r="M33" s="271">
        <v>2</v>
      </c>
      <c r="N33" s="236" t="s">
        <v>63</v>
      </c>
      <c r="O33" s="256">
        <v>7</v>
      </c>
      <c r="P33" s="1172">
        <v>4</v>
      </c>
      <c r="Q33" s="1173">
        <v>1</v>
      </c>
    </row>
    <row r="34" spans="1:17" ht="12" customHeight="1">
      <c r="A34" s="1089" t="s">
        <v>258</v>
      </c>
      <c r="B34" s="271">
        <v>3</v>
      </c>
      <c r="C34" s="271">
        <v>18</v>
      </c>
      <c r="D34" s="271">
        <v>31</v>
      </c>
      <c r="E34" s="271">
        <v>57</v>
      </c>
      <c r="F34" s="271">
        <v>45</v>
      </c>
      <c r="G34" s="275">
        <v>30</v>
      </c>
      <c r="H34" s="271">
        <v>23</v>
      </c>
      <c r="I34" s="271">
        <v>52</v>
      </c>
      <c r="J34" s="256">
        <v>37</v>
      </c>
      <c r="K34" s="276">
        <v>52</v>
      </c>
      <c r="L34" s="256">
        <v>43</v>
      </c>
      <c r="M34" s="271">
        <v>42</v>
      </c>
      <c r="N34" s="256">
        <v>49</v>
      </c>
      <c r="O34" s="256">
        <v>56</v>
      </c>
      <c r="P34" s="1172">
        <v>81</v>
      </c>
      <c r="Q34" s="1173">
        <v>88</v>
      </c>
    </row>
    <row r="35" spans="1:17" ht="12" customHeight="1">
      <c r="A35" s="1089" t="s">
        <v>259</v>
      </c>
      <c r="B35" s="236">
        <v>0</v>
      </c>
      <c r="C35" s="236">
        <v>0</v>
      </c>
      <c r="D35" s="275">
        <v>1</v>
      </c>
      <c r="E35" s="236">
        <v>0</v>
      </c>
      <c r="F35" s="236">
        <v>0</v>
      </c>
      <c r="G35" s="236">
        <v>0</v>
      </c>
      <c r="H35" s="236">
        <v>0</v>
      </c>
      <c r="I35" s="236">
        <v>0</v>
      </c>
      <c r="J35" s="236" t="s">
        <v>63</v>
      </c>
      <c r="K35" s="236" t="s">
        <v>63</v>
      </c>
      <c r="L35" s="236" t="s">
        <v>63</v>
      </c>
      <c r="M35" s="236" t="s">
        <v>63</v>
      </c>
      <c r="N35" s="236" t="s">
        <v>63</v>
      </c>
      <c r="O35" s="236" t="s">
        <v>63</v>
      </c>
      <c r="P35" s="867" t="s">
        <v>63</v>
      </c>
      <c r="Q35" s="1087" t="s">
        <v>63</v>
      </c>
    </row>
    <row r="36" spans="1:17" ht="12" customHeight="1">
      <c r="A36" s="1089" t="s">
        <v>260</v>
      </c>
      <c r="B36" s="236"/>
      <c r="C36" s="236"/>
      <c r="D36" s="275"/>
      <c r="E36" s="236"/>
      <c r="F36" s="236"/>
      <c r="G36" s="236"/>
      <c r="H36" s="236"/>
      <c r="I36" s="236"/>
      <c r="J36" s="236"/>
      <c r="K36" s="236" t="s">
        <v>63</v>
      </c>
      <c r="L36" s="236" t="s">
        <v>63</v>
      </c>
      <c r="M36" s="236" t="s">
        <v>63</v>
      </c>
      <c r="N36" s="236" t="s">
        <v>63</v>
      </c>
      <c r="O36" s="256">
        <v>1</v>
      </c>
      <c r="P36" s="1172">
        <v>1</v>
      </c>
      <c r="Q36" s="1087" t="s">
        <v>63</v>
      </c>
    </row>
    <row r="37" spans="1:17" ht="12" customHeight="1">
      <c r="A37" s="1089" t="s">
        <v>440</v>
      </c>
      <c r="B37" s="236"/>
      <c r="C37" s="236"/>
      <c r="D37" s="275"/>
      <c r="E37" s="236"/>
      <c r="F37" s="236"/>
      <c r="G37" s="236"/>
      <c r="H37" s="236"/>
      <c r="I37" s="236"/>
      <c r="J37" s="236"/>
      <c r="K37" s="236" t="s">
        <v>63</v>
      </c>
      <c r="L37" s="236" t="s">
        <v>63</v>
      </c>
      <c r="M37" s="236" t="s">
        <v>63</v>
      </c>
      <c r="N37" s="256">
        <v>1</v>
      </c>
      <c r="O37" s="236" t="s">
        <v>63</v>
      </c>
      <c r="P37" s="867" t="s">
        <v>63</v>
      </c>
      <c r="Q37" s="1087" t="s">
        <v>63</v>
      </c>
    </row>
    <row r="38" spans="1:17" ht="12" customHeight="1">
      <c r="A38" s="1089" t="s">
        <v>441</v>
      </c>
      <c r="B38" s="236"/>
      <c r="C38" s="236"/>
      <c r="D38" s="275"/>
      <c r="E38" s="236"/>
      <c r="F38" s="236"/>
      <c r="G38" s="236">
        <v>0</v>
      </c>
      <c r="H38" s="236">
        <v>0</v>
      </c>
      <c r="I38" s="236">
        <v>0</v>
      </c>
      <c r="J38" s="236" t="s">
        <v>63</v>
      </c>
      <c r="K38" s="276">
        <v>1</v>
      </c>
      <c r="L38" s="236" t="s">
        <v>63</v>
      </c>
      <c r="M38" s="271">
        <v>1</v>
      </c>
      <c r="N38" s="236" t="s">
        <v>63</v>
      </c>
      <c r="O38" s="236" t="s">
        <v>63</v>
      </c>
      <c r="P38" s="867" t="s">
        <v>63</v>
      </c>
      <c r="Q38" s="1173">
        <v>1</v>
      </c>
    </row>
    <row r="39" spans="1:17" ht="12" customHeight="1">
      <c r="A39" s="1089" t="s">
        <v>262</v>
      </c>
      <c r="B39" s="275">
        <v>1</v>
      </c>
      <c r="C39" s="236">
        <v>0</v>
      </c>
      <c r="D39" s="271">
        <v>1</v>
      </c>
      <c r="E39" s="271">
        <v>4</v>
      </c>
      <c r="F39" s="236">
        <v>0</v>
      </c>
      <c r="G39" s="271">
        <v>2</v>
      </c>
      <c r="H39" s="271">
        <v>5</v>
      </c>
      <c r="I39" s="271">
        <v>1</v>
      </c>
      <c r="J39" s="256">
        <v>1</v>
      </c>
      <c r="K39" s="276">
        <v>1</v>
      </c>
      <c r="L39" s="256">
        <v>2</v>
      </c>
      <c r="M39" s="271">
        <v>1</v>
      </c>
      <c r="N39" s="256">
        <v>3</v>
      </c>
      <c r="O39" s="236" t="s">
        <v>63</v>
      </c>
      <c r="P39" s="1172">
        <v>2</v>
      </c>
      <c r="Q39" s="1087" t="s">
        <v>63</v>
      </c>
    </row>
    <row r="40" spans="1:17" ht="12" customHeight="1">
      <c r="A40" s="1089" t="s">
        <v>263</v>
      </c>
      <c r="B40" s="271">
        <v>3974</v>
      </c>
      <c r="C40" s="271">
        <v>4052</v>
      </c>
      <c r="D40" s="271">
        <v>4361</v>
      </c>
      <c r="E40" s="271">
        <v>5225</v>
      </c>
      <c r="F40" s="271">
        <v>5687</v>
      </c>
      <c r="G40" s="271">
        <v>6197</v>
      </c>
      <c r="H40" s="271">
        <v>6915</v>
      </c>
      <c r="I40" s="271">
        <v>7922</v>
      </c>
      <c r="J40" s="256">
        <v>7487</v>
      </c>
      <c r="K40" s="276">
        <v>7260</v>
      </c>
      <c r="L40" s="256">
        <v>7539</v>
      </c>
      <c r="M40" s="271">
        <v>7225</v>
      </c>
      <c r="N40" s="256">
        <v>7790</v>
      </c>
      <c r="O40" s="256">
        <v>8179</v>
      </c>
      <c r="P40" s="918">
        <v>7794</v>
      </c>
      <c r="Q40" s="909">
        <v>7137</v>
      </c>
    </row>
    <row r="41" spans="1:17" ht="12" customHeight="1">
      <c r="A41" s="1089" t="s">
        <v>264</v>
      </c>
      <c r="B41" s="271">
        <v>12</v>
      </c>
      <c r="C41" s="275">
        <v>2</v>
      </c>
      <c r="D41" s="275">
        <v>1</v>
      </c>
      <c r="E41" s="275">
        <v>3</v>
      </c>
      <c r="F41" s="275">
        <v>4</v>
      </c>
      <c r="G41" s="271">
        <v>7</v>
      </c>
      <c r="H41" s="275">
        <v>18</v>
      </c>
      <c r="I41" s="275">
        <v>7</v>
      </c>
      <c r="J41" s="256">
        <v>18</v>
      </c>
      <c r="K41" s="276">
        <v>8</v>
      </c>
      <c r="L41" s="256">
        <v>12</v>
      </c>
      <c r="M41" s="271">
        <v>15</v>
      </c>
      <c r="N41" s="256">
        <v>9</v>
      </c>
      <c r="O41" s="256">
        <v>14</v>
      </c>
      <c r="P41" s="1172">
        <v>15</v>
      </c>
      <c r="Q41" s="1173">
        <v>27</v>
      </c>
    </row>
    <row r="42" spans="1:17" ht="12" customHeight="1">
      <c r="A42" s="1089" t="s">
        <v>442</v>
      </c>
      <c r="B42" s="236">
        <v>0</v>
      </c>
      <c r="C42" s="275">
        <v>1</v>
      </c>
      <c r="D42" s="236">
        <v>0</v>
      </c>
      <c r="E42" s="236">
        <v>0</v>
      </c>
      <c r="F42" s="236">
        <v>0</v>
      </c>
      <c r="G42" s="236">
        <v>0</v>
      </c>
      <c r="H42" s="236">
        <v>0</v>
      </c>
      <c r="I42" s="236">
        <v>0</v>
      </c>
      <c r="J42" s="236" t="s">
        <v>63</v>
      </c>
      <c r="K42" s="276" t="s">
        <v>63</v>
      </c>
      <c r="L42" s="256" t="s">
        <v>63</v>
      </c>
      <c r="M42" s="271" t="s">
        <v>63</v>
      </c>
      <c r="N42" s="236" t="s">
        <v>63</v>
      </c>
      <c r="O42" s="236" t="s">
        <v>63</v>
      </c>
      <c r="P42" s="1172">
        <v>1</v>
      </c>
      <c r="Q42" s="1087" t="s">
        <v>63</v>
      </c>
    </row>
    <row r="43" spans="1:17" ht="12" customHeight="1">
      <c r="A43" s="1089" t="s">
        <v>266</v>
      </c>
      <c r="B43" s="271">
        <v>25</v>
      </c>
      <c r="C43" s="271">
        <v>19</v>
      </c>
      <c r="D43" s="271">
        <v>28</v>
      </c>
      <c r="E43" s="271">
        <v>23</v>
      </c>
      <c r="F43" s="271">
        <v>30</v>
      </c>
      <c r="G43" s="271">
        <v>41</v>
      </c>
      <c r="H43" s="271">
        <v>55</v>
      </c>
      <c r="I43" s="271">
        <v>57</v>
      </c>
      <c r="J43" s="256">
        <v>85</v>
      </c>
      <c r="K43" s="276">
        <v>47</v>
      </c>
      <c r="L43" s="256">
        <v>59</v>
      </c>
      <c r="M43" s="271">
        <v>58</v>
      </c>
      <c r="N43" s="256">
        <v>41</v>
      </c>
      <c r="O43" s="256">
        <v>83</v>
      </c>
      <c r="P43" s="1172">
        <v>80</v>
      </c>
      <c r="Q43" s="1173">
        <v>69</v>
      </c>
    </row>
    <row r="44" spans="1:17" ht="12" customHeight="1">
      <c r="A44" s="1089" t="s">
        <v>267</v>
      </c>
      <c r="B44" s="271">
        <v>733</v>
      </c>
      <c r="C44" s="271">
        <v>738</v>
      </c>
      <c r="D44" s="271">
        <v>576</v>
      </c>
      <c r="E44" s="271">
        <v>726</v>
      </c>
      <c r="F44" s="271">
        <v>680</v>
      </c>
      <c r="G44" s="271">
        <v>721</v>
      </c>
      <c r="H44" s="271">
        <v>734</v>
      </c>
      <c r="I44" s="271">
        <v>828</v>
      </c>
      <c r="J44" s="256">
        <v>805</v>
      </c>
      <c r="K44" s="276">
        <v>824</v>
      </c>
      <c r="L44" s="256">
        <v>892</v>
      </c>
      <c r="M44" s="271">
        <v>973</v>
      </c>
      <c r="N44" s="256">
        <v>1073</v>
      </c>
      <c r="O44" s="256">
        <v>1071</v>
      </c>
      <c r="P44" s="1172">
        <v>938</v>
      </c>
      <c r="Q44" s="1173">
        <v>946</v>
      </c>
    </row>
    <row r="45" spans="1:17" ht="12" customHeight="1">
      <c r="A45" s="1089" t="s">
        <v>268</v>
      </c>
      <c r="B45" s="236">
        <v>0</v>
      </c>
      <c r="C45" s="271">
        <v>2</v>
      </c>
      <c r="D45" s="271">
        <v>1</v>
      </c>
      <c r="E45" s="271">
        <v>2</v>
      </c>
      <c r="F45" s="271">
        <v>6</v>
      </c>
      <c r="G45" s="271">
        <v>2</v>
      </c>
      <c r="H45" s="280">
        <v>7</v>
      </c>
      <c r="I45" s="271">
        <v>14</v>
      </c>
      <c r="J45" s="256">
        <v>15</v>
      </c>
      <c r="K45" s="276">
        <v>26</v>
      </c>
      <c r="L45" s="256">
        <v>31</v>
      </c>
      <c r="M45" s="271">
        <v>45</v>
      </c>
      <c r="N45" s="256">
        <v>27</v>
      </c>
      <c r="O45" s="256">
        <v>26</v>
      </c>
      <c r="P45" s="1172">
        <v>13</v>
      </c>
      <c r="Q45" s="1173">
        <v>11</v>
      </c>
    </row>
    <row r="46" spans="1:17" ht="12" customHeight="1">
      <c r="A46" s="1089" t="s">
        <v>443</v>
      </c>
      <c r="B46" s="271">
        <v>1139</v>
      </c>
      <c r="C46" s="271">
        <v>1684</v>
      </c>
      <c r="D46" s="271">
        <v>2195</v>
      </c>
      <c r="E46" s="271">
        <v>3059</v>
      </c>
      <c r="F46" s="271">
        <v>3465</v>
      </c>
      <c r="G46" s="271">
        <v>5038</v>
      </c>
      <c r="H46" s="271">
        <v>6181</v>
      </c>
      <c r="I46" s="271">
        <v>7715</v>
      </c>
      <c r="J46" s="256">
        <v>8598</v>
      </c>
      <c r="K46" s="276">
        <v>10993</v>
      </c>
      <c r="L46" s="256">
        <v>14154</v>
      </c>
      <c r="M46" s="271">
        <v>16315</v>
      </c>
      <c r="N46" s="256">
        <v>20836</v>
      </c>
      <c r="O46" s="256">
        <v>26176</v>
      </c>
      <c r="P46" s="918">
        <v>29947</v>
      </c>
      <c r="Q46" s="909">
        <v>35193</v>
      </c>
    </row>
    <row r="47" spans="1:17" ht="12" customHeight="1">
      <c r="A47" s="1089" t="s">
        <v>270</v>
      </c>
      <c r="B47" s="271">
        <v>8</v>
      </c>
      <c r="C47" s="271">
        <v>9</v>
      </c>
      <c r="D47" s="271">
        <v>11</v>
      </c>
      <c r="E47" s="271">
        <v>10</v>
      </c>
      <c r="F47" s="271">
        <v>15</v>
      </c>
      <c r="G47" s="271">
        <v>18</v>
      </c>
      <c r="H47" s="271">
        <v>22</v>
      </c>
      <c r="I47" s="271">
        <v>22</v>
      </c>
      <c r="J47" s="256">
        <v>37</v>
      </c>
      <c r="K47" s="276">
        <v>39</v>
      </c>
      <c r="L47" s="256">
        <v>31</v>
      </c>
      <c r="M47" s="271">
        <v>44</v>
      </c>
      <c r="N47" s="256">
        <v>46</v>
      </c>
      <c r="O47" s="256">
        <v>51</v>
      </c>
      <c r="P47" s="1172">
        <v>52</v>
      </c>
      <c r="Q47" s="1173">
        <v>48</v>
      </c>
    </row>
    <row r="48" spans="1:17" ht="12" customHeight="1">
      <c r="A48" s="1089" t="s">
        <v>272</v>
      </c>
      <c r="B48" s="271">
        <v>14</v>
      </c>
      <c r="C48" s="271">
        <v>17</v>
      </c>
      <c r="D48" s="271">
        <v>14</v>
      </c>
      <c r="E48" s="271">
        <v>13</v>
      </c>
      <c r="F48" s="271">
        <v>14</v>
      </c>
      <c r="G48" s="271">
        <v>12</v>
      </c>
      <c r="H48" s="271">
        <v>14</v>
      </c>
      <c r="I48" s="271">
        <v>17</v>
      </c>
      <c r="J48" s="256">
        <v>17</v>
      </c>
      <c r="K48" s="276">
        <v>27</v>
      </c>
      <c r="L48" s="256">
        <v>12</v>
      </c>
      <c r="M48" s="271">
        <v>20</v>
      </c>
      <c r="N48" s="256">
        <v>25</v>
      </c>
      <c r="O48" s="256">
        <v>41</v>
      </c>
      <c r="P48" s="1172">
        <v>53</v>
      </c>
      <c r="Q48" s="1173">
        <v>51</v>
      </c>
    </row>
    <row r="49" spans="1:17" ht="12" customHeight="1">
      <c r="A49" s="1089" t="s">
        <v>444</v>
      </c>
      <c r="B49" s="271"/>
      <c r="C49" s="271"/>
      <c r="D49" s="271"/>
      <c r="E49" s="271"/>
      <c r="F49" s="271"/>
      <c r="G49" s="271">
        <v>0</v>
      </c>
      <c r="H49" s="271">
        <v>0</v>
      </c>
      <c r="I49" s="271">
        <v>0</v>
      </c>
      <c r="J49" s="236" t="s">
        <v>63</v>
      </c>
      <c r="K49" s="276">
        <v>10</v>
      </c>
      <c r="L49" s="236" t="s">
        <v>63</v>
      </c>
      <c r="M49" s="236" t="s">
        <v>63</v>
      </c>
      <c r="N49" s="236" t="s">
        <v>63</v>
      </c>
      <c r="O49" s="236" t="s">
        <v>63</v>
      </c>
      <c r="P49" s="867" t="s">
        <v>63</v>
      </c>
      <c r="Q49" s="1087" t="s">
        <v>63</v>
      </c>
    </row>
    <row r="50" spans="1:17" ht="12" customHeight="1">
      <c r="A50" s="1089" t="s">
        <v>274</v>
      </c>
      <c r="B50" s="271">
        <v>15</v>
      </c>
      <c r="C50" s="271">
        <v>14</v>
      </c>
      <c r="D50" s="271">
        <v>19</v>
      </c>
      <c r="E50" s="271">
        <v>9</v>
      </c>
      <c r="F50" s="271">
        <v>18</v>
      </c>
      <c r="G50" s="271">
        <v>23</v>
      </c>
      <c r="H50" s="271">
        <v>17</v>
      </c>
      <c r="I50" s="271">
        <v>30</v>
      </c>
      <c r="J50" s="256">
        <v>16</v>
      </c>
      <c r="K50" s="276">
        <v>14</v>
      </c>
      <c r="L50" s="256">
        <v>20</v>
      </c>
      <c r="M50" s="271">
        <v>23</v>
      </c>
      <c r="N50" s="256">
        <v>22</v>
      </c>
      <c r="O50" s="256">
        <v>21</v>
      </c>
      <c r="P50" s="1172">
        <v>22</v>
      </c>
      <c r="Q50" s="1173">
        <v>33</v>
      </c>
    </row>
    <row r="51" spans="1:17" ht="12" customHeight="1">
      <c r="A51" s="1089" t="s">
        <v>275</v>
      </c>
      <c r="B51" s="271">
        <v>2</v>
      </c>
      <c r="C51" s="271">
        <v>6</v>
      </c>
      <c r="D51" s="271">
        <v>5</v>
      </c>
      <c r="E51" s="271">
        <v>8</v>
      </c>
      <c r="F51" s="271">
        <v>4</v>
      </c>
      <c r="G51" s="271">
        <v>5</v>
      </c>
      <c r="H51" s="271">
        <v>12</v>
      </c>
      <c r="I51" s="271">
        <v>19</v>
      </c>
      <c r="J51" s="256">
        <v>11</v>
      </c>
      <c r="K51" s="276">
        <v>9</v>
      </c>
      <c r="L51" s="256">
        <v>12</v>
      </c>
      <c r="M51" s="271">
        <v>3</v>
      </c>
      <c r="N51" s="256">
        <v>5</v>
      </c>
      <c r="O51" s="256">
        <v>4</v>
      </c>
      <c r="P51" s="1172">
        <v>5</v>
      </c>
      <c r="Q51" s="1173">
        <v>1</v>
      </c>
    </row>
    <row r="52" spans="1:17" ht="12" customHeight="1">
      <c r="A52" s="1086" t="s">
        <v>276</v>
      </c>
      <c r="B52" s="236">
        <v>0</v>
      </c>
      <c r="C52" s="236">
        <v>0</v>
      </c>
      <c r="D52" s="236">
        <v>0</v>
      </c>
      <c r="E52" s="236">
        <v>0</v>
      </c>
      <c r="F52" s="236">
        <v>0</v>
      </c>
      <c r="G52" s="236">
        <v>0</v>
      </c>
      <c r="H52" s="236">
        <v>0</v>
      </c>
      <c r="I52" s="271">
        <v>1</v>
      </c>
      <c r="J52" s="236" t="s">
        <v>63</v>
      </c>
      <c r="K52" s="236" t="s">
        <v>63</v>
      </c>
      <c r="L52" s="236" t="s">
        <v>63</v>
      </c>
      <c r="M52" s="236" t="s">
        <v>63</v>
      </c>
      <c r="N52" s="236" t="s">
        <v>63</v>
      </c>
      <c r="O52" s="236" t="s">
        <v>63</v>
      </c>
      <c r="P52" s="867" t="s">
        <v>63</v>
      </c>
      <c r="Q52" s="1173">
        <v>1</v>
      </c>
    </row>
    <row r="53" spans="1:17" ht="12" customHeight="1">
      <c r="A53" s="1089" t="s">
        <v>277</v>
      </c>
      <c r="B53" s="271">
        <v>4</v>
      </c>
      <c r="C53" s="271">
        <v>1</v>
      </c>
      <c r="D53" s="271">
        <v>2</v>
      </c>
      <c r="E53" s="271">
        <v>5</v>
      </c>
      <c r="F53" s="271">
        <v>3</v>
      </c>
      <c r="G53" s="275">
        <v>2</v>
      </c>
      <c r="H53" s="271">
        <v>10</v>
      </c>
      <c r="I53" s="271">
        <v>10</v>
      </c>
      <c r="J53" s="256">
        <v>11</v>
      </c>
      <c r="K53" s="276">
        <v>14</v>
      </c>
      <c r="L53" s="256">
        <v>8</v>
      </c>
      <c r="M53" s="271">
        <v>13</v>
      </c>
      <c r="N53" s="256">
        <v>17</v>
      </c>
      <c r="O53" s="256">
        <v>17</v>
      </c>
      <c r="P53" s="1172">
        <v>14</v>
      </c>
      <c r="Q53" s="1173">
        <v>21</v>
      </c>
    </row>
    <row r="54" spans="1:17" ht="12" customHeight="1">
      <c r="A54" s="1089" t="s">
        <v>278</v>
      </c>
      <c r="B54" s="271">
        <v>39</v>
      </c>
      <c r="C54" s="271">
        <v>58</v>
      </c>
      <c r="D54" s="271">
        <v>48</v>
      </c>
      <c r="E54" s="271">
        <v>79</v>
      </c>
      <c r="F54" s="271">
        <v>76</v>
      </c>
      <c r="G54" s="271">
        <v>137</v>
      </c>
      <c r="H54" s="271">
        <v>174</v>
      </c>
      <c r="I54" s="271">
        <v>196</v>
      </c>
      <c r="J54" s="256">
        <v>197</v>
      </c>
      <c r="K54" s="276">
        <v>219</v>
      </c>
      <c r="L54" s="256">
        <v>263</v>
      </c>
      <c r="M54" s="271">
        <v>350</v>
      </c>
      <c r="N54" s="256">
        <v>383</v>
      </c>
      <c r="O54" s="256">
        <v>380</v>
      </c>
      <c r="P54" s="1172">
        <v>315</v>
      </c>
      <c r="Q54" s="1173">
        <v>296</v>
      </c>
    </row>
    <row r="55" spans="1:17" ht="12" customHeight="1">
      <c r="A55" s="1089" t="s">
        <v>279</v>
      </c>
      <c r="B55" s="271">
        <v>494</v>
      </c>
      <c r="C55" s="271">
        <v>573</v>
      </c>
      <c r="D55" s="271">
        <v>512</v>
      </c>
      <c r="E55" s="271">
        <v>706</v>
      </c>
      <c r="F55" s="271">
        <v>837</v>
      </c>
      <c r="G55" s="275">
        <v>941</v>
      </c>
      <c r="H55" s="271">
        <v>1009</v>
      </c>
      <c r="I55" s="271">
        <v>1309</v>
      </c>
      <c r="J55" s="256">
        <v>1186</v>
      </c>
      <c r="K55" s="276">
        <v>1221</v>
      </c>
      <c r="L55" s="256">
        <v>1249</v>
      </c>
      <c r="M55" s="271">
        <v>1270</v>
      </c>
      <c r="N55" s="256">
        <v>1320</v>
      </c>
      <c r="O55" s="256">
        <v>1425</v>
      </c>
      <c r="P55" s="918">
        <v>1400</v>
      </c>
      <c r="Q55" s="909">
        <v>1417</v>
      </c>
    </row>
    <row r="56" spans="1:17" ht="12" customHeight="1">
      <c r="A56" s="1089" t="s">
        <v>280</v>
      </c>
      <c r="B56" s="271">
        <v>2</v>
      </c>
      <c r="C56" s="271">
        <v>3</v>
      </c>
      <c r="D56" s="271">
        <v>5</v>
      </c>
      <c r="E56" s="271">
        <v>3</v>
      </c>
      <c r="F56" s="271">
        <v>2</v>
      </c>
      <c r="G56" s="271">
        <v>2</v>
      </c>
      <c r="H56" s="271">
        <v>6</v>
      </c>
      <c r="I56" s="271">
        <v>3</v>
      </c>
      <c r="J56" s="256">
        <v>2</v>
      </c>
      <c r="K56" s="276">
        <v>2</v>
      </c>
      <c r="L56" s="256">
        <v>3</v>
      </c>
      <c r="M56" s="271">
        <v>5</v>
      </c>
      <c r="N56" s="256">
        <v>4</v>
      </c>
      <c r="O56" s="256">
        <v>5</v>
      </c>
      <c r="P56" s="1172">
        <v>3</v>
      </c>
      <c r="Q56" s="1173">
        <v>1</v>
      </c>
    </row>
    <row r="57" spans="1:17" ht="12" customHeight="1">
      <c r="A57" s="1089" t="s">
        <v>281</v>
      </c>
      <c r="B57" s="271">
        <v>5</v>
      </c>
      <c r="C57" s="271">
        <v>3</v>
      </c>
      <c r="D57" s="271">
        <v>3</v>
      </c>
      <c r="E57" s="271">
        <v>5</v>
      </c>
      <c r="F57" s="271">
        <v>1</v>
      </c>
      <c r="G57" s="271">
        <v>4</v>
      </c>
      <c r="H57" s="271">
        <v>9</v>
      </c>
      <c r="I57" s="271">
        <v>4</v>
      </c>
      <c r="J57" s="256">
        <v>1</v>
      </c>
      <c r="K57" s="276">
        <v>3</v>
      </c>
      <c r="L57" s="256">
        <v>3</v>
      </c>
      <c r="M57" s="271">
        <v>3</v>
      </c>
      <c r="N57" s="256">
        <v>3</v>
      </c>
      <c r="O57" s="256">
        <v>3</v>
      </c>
      <c r="P57" s="1172">
        <v>4</v>
      </c>
      <c r="Q57" s="1173">
        <v>7</v>
      </c>
    </row>
    <row r="58" spans="1:17" ht="12" customHeight="1">
      <c r="A58" s="1089" t="s">
        <v>282</v>
      </c>
      <c r="B58" s="271">
        <v>10</v>
      </c>
      <c r="C58" s="271">
        <v>6</v>
      </c>
      <c r="D58" s="271">
        <v>2</v>
      </c>
      <c r="E58" s="271">
        <v>14</v>
      </c>
      <c r="F58" s="271">
        <v>19</v>
      </c>
      <c r="G58" s="275">
        <v>32</v>
      </c>
      <c r="H58" s="271">
        <v>32</v>
      </c>
      <c r="I58" s="271">
        <v>40</v>
      </c>
      <c r="J58" s="256">
        <v>32</v>
      </c>
      <c r="K58" s="276">
        <v>41</v>
      </c>
      <c r="L58" s="256">
        <v>40</v>
      </c>
      <c r="M58" s="271">
        <v>51</v>
      </c>
      <c r="N58" s="256">
        <v>45</v>
      </c>
      <c r="O58" s="256">
        <v>38</v>
      </c>
      <c r="P58" s="1172">
        <v>44</v>
      </c>
      <c r="Q58" s="1173">
        <v>45</v>
      </c>
    </row>
    <row r="59" spans="1:17" ht="12" customHeight="1">
      <c r="A59" s="1089" t="s">
        <v>283</v>
      </c>
      <c r="B59" s="236">
        <v>0</v>
      </c>
      <c r="C59" s="236">
        <v>0</v>
      </c>
      <c r="D59" s="236">
        <v>0</v>
      </c>
      <c r="E59" s="271">
        <v>1</v>
      </c>
      <c r="F59" s="236">
        <v>0</v>
      </c>
      <c r="G59" s="236">
        <v>0</v>
      </c>
      <c r="H59" s="271">
        <v>2</v>
      </c>
      <c r="I59" s="236">
        <v>0</v>
      </c>
      <c r="J59" s="256">
        <v>1</v>
      </c>
      <c r="K59" s="276">
        <v>2</v>
      </c>
      <c r="L59" s="256">
        <v>1</v>
      </c>
      <c r="M59" s="271">
        <v>1</v>
      </c>
      <c r="N59" s="256">
        <v>1</v>
      </c>
      <c r="O59" s="236" t="s">
        <v>63</v>
      </c>
      <c r="P59" s="1172">
        <v>1</v>
      </c>
      <c r="Q59" s="1173">
        <v>3</v>
      </c>
    </row>
    <row r="60" spans="1:17" ht="12" customHeight="1">
      <c r="A60" s="1089" t="s">
        <v>284</v>
      </c>
      <c r="B60" s="236"/>
      <c r="C60" s="236"/>
      <c r="D60" s="236"/>
      <c r="E60" s="271"/>
      <c r="F60" s="236"/>
      <c r="G60" s="236"/>
      <c r="H60" s="271">
        <v>0</v>
      </c>
      <c r="I60" s="236">
        <v>0</v>
      </c>
      <c r="J60" s="236" t="s">
        <v>63</v>
      </c>
      <c r="K60" s="236" t="s">
        <v>63</v>
      </c>
      <c r="L60" s="256">
        <v>1</v>
      </c>
      <c r="M60" s="236" t="s">
        <v>63</v>
      </c>
      <c r="N60" s="256">
        <v>1</v>
      </c>
      <c r="O60" s="236" t="s">
        <v>63</v>
      </c>
      <c r="P60" s="867" t="s">
        <v>63</v>
      </c>
      <c r="Q60" s="1087" t="s">
        <v>63</v>
      </c>
    </row>
    <row r="61" spans="1:17" ht="12" customHeight="1">
      <c r="A61" s="1089" t="s">
        <v>285</v>
      </c>
      <c r="B61" s="271">
        <v>10</v>
      </c>
      <c r="C61" s="271">
        <v>2</v>
      </c>
      <c r="D61" s="271">
        <v>4</v>
      </c>
      <c r="E61" s="271">
        <v>11</v>
      </c>
      <c r="F61" s="271">
        <v>14</v>
      </c>
      <c r="G61" s="271">
        <v>37</v>
      </c>
      <c r="H61" s="271">
        <v>37</v>
      </c>
      <c r="I61" s="271">
        <v>38</v>
      </c>
      <c r="J61" s="256">
        <v>37</v>
      </c>
      <c r="K61" s="276">
        <v>51</v>
      </c>
      <c r="L61" s="256">
        <v>30</v>
      </c>
      <c r="M61" s="271">
        <v>44</v>
      </c>
      <c r="N61" s="256">
        <v>48</v>
      </c>
      <c r="O61" s="256">
        <v>46</v>
      </c>
      <c r="P61" s="1172">
        <v>44</v>
      </c>
      <c r="Q61" s="1173">
        <v>51</v>
      </c>
    </row>
    <row r="62" spans="1:17" ht="12" customHeight="1">
      <c r="A62" s="1089" t="s">
        <v>287</v>
      </c>
      <c r="B62" s="236">
        <v>0</v>
      </c>
      <c r="C62" s="236">
        <v>0</v>
      </c>
      <c r="D62" s="236">
        <v>0</v>
      </c>
      <c r="E62" s="236">
        <v>0</v>
      </c>
      <c r="F62" s="236">
        <v>0</v>
      </c>
      <c r="G62" s="236">
        <v>0</v>
      </c>
      <c r="H62" s="236">
        <v>0</v>
      </c>
      <c r="I62" s="271">
        <v>1</v>
      </c>
      <c r="J62" s="236" t="s">
        <v>63</v>
      </c>
      <c r="K62" s="236" t="s">
        <v>63</v>
      </c>
      <c r="L62" s="236" t="s">
        <v>63</v>
      </c>
      <c r="M62" s="236" t="s">
        <v>63</v>
      </c>
      <c r="N62" s="236" t="s">
        <v>63</v>
      </c>
      <c r="O62" s="236" t="s">
        <v>63</v>
      </c>
      <c r="P62" s="867" t="s">
        <v>63</v>
      </c>
      <c r="Q62" s="1087" t="s">
        <v>63</v>
      </c>
    </row>
    <row r="63" spans="1:17" ht="12" customHeight="1">
      <c r="A63" s="1086" t="s">
        <v>288</v>
      </c>
      <c r="B63" s="236">
        <v>0</v>
      </c>
      <c r="C63" s="236">
        <v>0</v>
      </c>
      <c r="D63" s="236">
        <v>0</v>
      </c>
      <c r="E63" s="236">
        <v>0</v>
      </c>
      <c r="F63" s="236">
        <v>0</v>
      </c>
      <c r="G63" s="236">
        <v>0</v>
      </c>
      <c r="H63" s="271">
        <v>1</v>
      </c>
      <c r="I63" s="236">
        <v>0</v>
      </c>
      <c r="J63" s="236">
        <v>1</v>
      </c>
      <c r="K63" s="276">
        <v>1</v>
      </c>
      <c r="L63" s="256">
        <v>1</v>
      </c>
      <c r="M63" s="236" t="s">
        <v>63</v>
      </c>
      <c r="N63" s="236" t="s">
        <v>63</v>
      </c>
      <c r="O63" s="256">
        <v>2</v>
      </c>
      <c r="P63" s="867" t="s">
        <v>63</v>
      </c>
      <c r="Q63" s="1087" t="s">
        <v>63</v>
      </c>
    </row>
    <row r="64" spans="1:17" ht="12" customHeight="1">
      <c r="A64" s="1089" t="s">
        <v>290</v>
      </c>
      <c r="B64" s="271">
        <v>967</v>
      </c>
      <c r="C64" s="271">
        <v>894</v>
      </c>
      <c r="D64" s="271">
        <v>974</v>
      </c>
      <c r="E64" s="271">
        <v>1223</v>
      </c>
      <c r="F64" s="271">
        <v>1030</v>
      </c>
      <c r="G64" s="271">
        <v>1111</v>
      </c>
      <c r="H64" s="275">
        <v>1205</v>
      </c>
      <c r="I64" s="271">
        <v>1499</v>
      </c>
      <c r="J64" s="256">
        <v>1437</v>
      </c>
      <c r="K64" s="276">
        <v>1605</v>
      </c>
      <c r="L64" s="256">
        <v>1730</v>
      </c>
      <c r="M64" s="271">
        <v>1601</v>
      </c>
      <c r="N64" s="256">
        <v>1545</v>
      </c>
      <c r="O64" s="256">
        <v>1641</v>
      </c>
      <c r="P64" s="918">
        <v>1415</v>
      </c>
      <c r="Q64" s="909">
        <v>1471</v>
      </c>
    </row>
    <row r="65" spans="1:17" ht="12" customHeight="1">
      <c r="A65" s="1089" t="s">
        <v>292</v>
      </c>
      <c r="B65" s="271">
        <v>3757</v>
      </c>
      <c r="C65" s="271">
        <v>3683</v>
      </c>
      <c r="D65" s="271">
        <v>3836</v>
      </c>
      <c r="E65" s="271">
        <v>4835</v>
      </c>
      <c r="F65" s="271">
        <v>5024</v>
      </c>
      <c r="G65" s="271">
        <v>5616</v>
      </c>
      <c r="H65" s="271">
        <v>6245</v>
      </c>
      <c r="I65" s="271">
        <v>7144</v>
      </c>
      <c r="J65" s="256">
        <v>7034</v>
      </c>
      <c r="K65" s="276">
        <v>6907</v>
      </c>
      <c r="L65" s="256">
        <v>7365</v>
      </c>
      <c r="M65" s="271">
        <v>6991</v>
      </c>
      <c r="N65" s="256">
        <v>7532</v>
      </c>
      <c r="O65" s="256">
        <v>7981</v>
      </c>
      <c r="P65" s="918">
        <v>7079</v>
      </c>
      <c r="Q65" s="909">
        <v>6929</v>
      </c>
    </row>
    <row r="66" spans="1:17" ht="12" customHeight="1">
      <c r="A66" s="1089" t="s">
        <v>291</v>
      </c>
      <c r="B66" s="275">
        <v>1</v>
      </c>
      <c r="C66" s="236">
        <v>0</v>
      </c>
      <c r="D66" s="275">
        <v>1</v>
      </c>
      <c r="E66" s="236">
        <v>0</v>
      </c>
      <c r="F66" s="236">
        <v>0</v>
      </c>
      <c r="G66" s="236">
        <v>0</v>
      </c>
      <c r="H66" s="236">
        <v>0</v>
      </c>
      <c r="I66" s="236">
        <v>0</v>
      </c>
      <c r="J66" s="256">
        <v>1</v>
      </c>
      <c r="K66" s="236" t="s">
        <v>63</v>
      </c>
      <c r="L66" s="236" t="s">
        <v>63</v>
      </c>
      <c r="M66" s="236" t="s">
        <v>63</v>
      </c>
      <c r="N66" s="256">
        <v>1</v>
      </c>
      <c r="O66" s="236" t="s">
        <v>63</v>
      </c>
      <c r="P66" s="867" t="s">
        <v>63</v>
      </c>
      <c r="Q66" s="1087" t="s">
        <v>63</v>
      </c>
    </row>
    <row r="67" spans="1:17" ht="12" customHeight="1">
      <c r="A67" s="1089" t="s">
        <v>293</v>
      </c>
      <c r="B67" s="236">
        <v>0</v>
      </c>
      <c r="C67" s="236">
        <v>0</v>
      </c>
      <c r="D67" s="236">
        <v>0</v>
      </c>
      <c r="E67" s="236">
        <v>0</v>
      </c>
      <c r="F67" s="236">
        <v>0</v>
      </c>
      <c r="G67" s="236">
        <v>0</v>
      </c>
      <c r="H67" s="236">
        <v>0</v>
      </c>
      <c r="I67" s="275">
        <v>1</v>
      </c>
      <c r="J67" s="236" t="s">
        <v>63</v>
      </c>
      <c r="K67" s="236" t="s">
        <v>63</v>
      </c>
      <c r="L67" s="236" t="s">
        <v>63</v>
      </c>
      <c r="M67" s="271">
        <v>1</v>
      </c>
      <c r="N67" s="236" t="s">
        <v>63</v>
      </c>
      <c r="O67" s="236" t="s">
        <v>63</v>
      </c>
      <c r="P67" s="867" t="s">
        <v>63</v>
      </c>
      <c r="Q67" s="1087" t="s">
        <v>63</v>
      </c>
    </row>
    <row r="68" spans="1:17" ht="12" customHeight="1">
      <c r="A68" s="1089" t="s">
        <v>174</v>
      </c>
      <c r="B68" s="271">
        <v>7</v>
      </c>
      <c r="C68" s="271">
        <v>3</v>
      </c>
      <c r="D68" s="271">
        <v>1</v>
      </c>
      <c r="E68" s="271">
        <v>2</v>
      </c>
      <c r="F68" s="271">
        <v>2</v>
      </c>
      <c r="G68" s="271">
        <v>2</v>
      </c>
      <c r="H68" s="275">
        <v>3</v>
      </c>
      <c r="I68" s="271">
        <v>5</v>
      </c>
      <c r="J68" s="256">
        <v>2</v>
      </c>
      <c r="K68" s="276">
        <v>2</v>
      </c>
      <c r="L68" s="256">
        <v>2</v>
      </c>
      <c r="M68" s="236" t="s">
        <v>63</v>
      </c>
      <c r="N68" s="256">
        <v>4</v>
      </c>
      <c r="O68" s="256">
        <v>3</v>
      </c>
      <c r="P68" s="1172">
        <v>3</v>
      </c>
      <c r="Q68" s="1173">
        <v>3</v>
      </c>
    </row>
    <row r="69" spans="1:17" ht="12" customHeight="1">
      <c r="A69" s="1089" t="s">
        <v>295</v>
      </c>
      <c r="B69" s="271">
        <v>10256</v>
      </c>
      <c r="C69" s="271">
        <v>9794</v>
      </c>
      <c r="D69" s="271">
        <v>10279</v>
      </c>
      <c r="E69" s="271">
        <v>12916</v>
      </c>
      <c r="F69" s="271">
        <v>13020</v>
      </c>
      <c r="G69" s="271">
        <v>14569</v>
      </c>
      <c r="H69" s="271">
        <v>15798</v>
      </c>
      <c r="I69" s="271">
        <v>17926</v>
      </c>
      <c r="J69" s="256">
        <v>17485</v>
      </c>
      <c r="K69" s="276">
        <v>17569</v>
      </c>
      <c r="L69" s="256">
        <v>17994</v>
      </c>
      <c r="M69" s="271">
        <v>17434</v>
      </c>
      <c r="N69" s="256">
        <v>18758</v>
      </c>
      <c r="O69" s="256">
        <v>19799</v>
      </c>
      <c r="P69" s="918">
        <v>18219</v>
      </c>
      <c r="Q69" s="909">
        <v>17409</v>
      </c>
    </row>
    <row r="70" spans="1:17" ht="12" customHeight="1">
      <c r="A70" s="1089" t="s">
        <v>296</v>
      </c>
      <c r="B70" s="275">
        <v>1</v>
      </c>
      <c r="C70" s="236">
        <v>0</v>
      </c>
      <c r="D70" s="236">
        <v>0</v>
      </c>
      <c r="E70" s="275">
        <v>1</v>
      </c>
      <c r="F70" s="275">
        <v>1</v>
      </c>
      <c r="G70" s="275">
        <v>3</v>
      </c>
      <c r="H70" s="271">
        <v>2</v>
      </c>
      <c r="I70" s="271">
        <v>1</v>
      </c>
      <c r="J70" s="256">
        <v>1</v>
      </c>
      <c r="K70" s="236" t="s">
        <v>63</v>
      </c>
      <c r="L70" s="236" t="s">
        <v>63</v>
      </c>
      <c r="M70" s="236" t="s">
        <v>63</v>
      </c>
      <c r="N70" s="236" t="s">
        <v>63</v>
      </c>
      <c r="O70" s="256">
        <v>1</v>
      </c>
      <c r="P70" s="1172">
        <v>1</v>
      </c>
      <c r="Q70" s="1173">
        <v>1</v>
      </c>
    </row>
    <row r="71" spans="1:17" ht="12" customHeight="1">
      <c r="A71" s="1089" t="s">
        <v>297</v>
      </c>
      <c r="B71" s="275">
        <v>1</v>
      </c>
      <c r="C71" s="275">
        <v>3</v>
      </c>
      <c r="D71" s="275">
        <v>1</v>
      </c>
      <c r="E71" s="275" t="s">
        <v>63</v>
      </c>
      <c r="F71" s="275">
        <v>3</v>
      </c>
      <c r="G71" s="271">
        <v>6</v>
      </c>
      <c r="H71" s="275">
        <v>4</v>
      </c>
      <c r="I71" s="271">
        <v>2</v>
      </c>
      <c r="J71" s="256">
        <v>2</v>
      </c>
      <c r="K71" s="276">
        <v>1</v>
      </c>
      <c r="L71" s="256">
        <v>8</v>
      </c>
      <c r="M71" s="271">
        <v>2</v>
      </c>
      <c r="N71" s="256">
        <v>2</v>
      </c>
      <c r="O71" s="256">
        <v>3</v>
      </c>
      <c r="P71" s="867" t="s">
        <v>63</v>
      </c>
      <c r="Q71" s="1173">
        <v>6</v>
      </c>
    </row>
    <row r="72" spans="1:17" ht="12" customHeight="1">
      <c r="A72" s="1089" t="s">
        <v>298</v>
      </c>
      <c r="B72" s="271">
        <v>26</v>
      </c>
      <c r="C72" s="271">
        <v>25</v>
      </c>
      <c r="D72" s="271">
        <v>26</v>
      </c>
      <c r="E72" s="271">
        <v>59</v>
      </c>
      <c r="F72" s="271">
        <v>57</v>
      </c>
      <c r="G72" s="275">
        <v>80</v>
      </c>
      <c r="H72" s="275">
        <v>81</v>
      </c>
      <c r="I72" s="271">
        <v>70</v>
      </c>
      <c r="J72" s="256">
        <v>66</v>
      </c>
      <c r="K72" s="276">
        <v>87</v>
      </c>
      <c r="L72" s="256">
        <v>117</v>
      </c>
      <c r="M72" s="271">
        <v>110</v>
      </c>
      <c r="N72" s="256">
        <v>133</v>
      </c>
      <c r="O72" s="256">
        <v>137</v>
      </c>
      <c r="P72" s="1172">
        <v>128</v>
      </c>
      <c r="Q72" s="1173">
        <v>130</v>
      </c>
    </row>
    <row r="73" spans="1:17" ht="12" customHeight="1">
      <c r="A73" s="1089" t="s">
        <v>299</v>
      </c>
      <c r="B73" s="236">
        <v>0</v>
      </c>
      <c r="C73" s="236">
        <v>0</v>
      </c>
      <c r="D73" s="271">
        <v>3</v>
      </c>
      <c r="E73" s="236">
        <v>0</v>
      </c>
      <c r="F73" s="236">
        <v>0</v>
      </c>
      <c r="G73" s="236">
        <v>0</v>
      </c>
      <c r="H73" s="236">
        <v>0</v>
      </c>
      <c r="I73" s="271">
        <v>1</v>
      </c>
      <c r="J73" s="236" t="s">
        <v>63</v>
      </c>
      <c r="K73" s="236" t="s">
        <v>63</v>
      </c>
      <c r="L73" s="236" t="s">
        <v>63</v>
      </c>
      <c r="M73" s="236" t="s">
        <v>63</v>
      </c>
      <c r="N73" s="256">
        <v>1</v>
      </c>
      <c r="O73" s="236" t="s">
        <v>63</v>
      </c>
      <c r="P73" s="867" t="s">
        <v>63</v>
      </c>
      <c r="Q73" s="1087" t="s">
        <v>63</v>
      </c>
    </row>
    <row r="74" spans="1:17" ht="12" customHeight="1">
      <c r="A74" s="1089" t="s">
        <v>445</v>
      </c>
      <c r="B74" s="236"/>
      <c r="C74" s="236"/>
      <c r="D74" s="271"/>
      <c r="E74" s="236"/>
      <c r="F74" s="236"/>
      <c r="G74" s="236"/>
      <c r="H74" s="236"/>
      <c r="I74" s="271"/>
      <c r="J74" s="236"/>
      <c r="K74" s="236" t="s">
        <v>63</v>
      </c>
      <c r="L74" s="236" t="s">
        <v>63</v>
      </c>
      <c r="M74" s="236" t="s">
        <v>63</v>
      </c>
      <c r="N74" s="236" t="s">
        <v>63</v>
      </c>
      <c r="O74" s="256">
        <v>1</v>
      </c>
      <c r="P74" s="867" t="s">
        <v>63</v>
      </c>
      <c r="Q74" s="1173">
        <v>1</v>
      </c>
    </row>
    <row r="75" spans="1:17" ht="12" customHeight="1">
      <c r="A75" s="1089" t="s">
        <v>446</v>
      </c>
      <c r="B75" s="236"/>
      <c r="C75" s="271"/>
      <c r="D75" s="271"/>
      <c r="E75" s="271"/>
      <c r="F75" s="236"/>
      <c r="G75" s="271">
        <v>0</v>
      </c>
      <c r="H75" s="236">
        <v>0</v>
      </c>
      <c r="I75" s="271">
        <v>0</v>
      </c>
      <c r="J75" s="236" t="s">
        <v>63</v>
      </c>
      <c r="K75" s="256">
        <v>1</v>
      </c>
      <c r="L75" s="236" t="s">
        <v>63</v>
      </c>
      <c r="M75" s="236" t="s">
        <v>63</v>
      </c>
      <c r="N75" s="236" t="s">
        <v>63</v>
      </c>
      <c r="O75" s="236" t="s">
        <v>63</v>
      </c>
      <c r="P75" s="867" t="s">
        <v>63</v>
      </c>
      <c r="Q75" s="1087" t="s">
        <v>63</v>
      </c>
    </row>
    <row r="76" spans="1:17" ht="12" customHeight="1">
      <c r="A76" s="1089" t="s">
        <v>302</v>
      </c>
      <c r="B76" s="236">
        <v>0</v>
      </c>
      <c r="C76" s="271">
        <v>4</v>
      </c>
      <c r="D76" s="271">
        <v>1</v>
      </c>
      <c r="E76" s="271">
        <v>2</v>
      </c>
      <c r="F76" s="236">
        <v>0</v>
      </c>
      <c r="G76" s="271">
        <v>2</v>
      </c>
      <c r="H76" s="236">
        <v>0</v>
      </c>
      <c r="I76" s="271">
        <v>1</v>
      </c>
      <c r="J76" s="256">
        <v>4</v>
      </c>
      <c r="K76" s="276">
        <v>1</v>
      </c>
      <c r="L76" s="256">
        <v>1</v>
      </c>
      <c r="M76" s="271">
        <v>4</v>
      </c>
      <c r="N76" s="256">
        <v>5</v>
      </c>
      <c r="O76" s="256">
        <v>5</v>
      </c>
      <c r="P76" s="1172">
        <v>9</v>
      </c>
      <c r="Q76" s="1173">
        <v>2</v>
      </c>
    </row>
    <row r="77" spans="1:17" ht="12" customHeight="1">
      <c r="A77" s="1089" t="s">
        <v>303</v>
      </c>
      <c r="B77" s="236">
        <v>0</v>
      </c>
      <c r="C77" s="236">
        <v>0</v>
      </c>
      <c r="D77" s="271">
        <v>1</v>
      </c>
      <c r="E77" s="271">
        <v>1</v>
      </c>
      <c r="F77" s="271">
        <v>2</v>
      </c>
      <c r="G77" s="275">
        <v>5</v>
      </c>
      <c r="H77" s="275">
        <v>3</v>
      </c>
      <c r="I77" s="271">
        <v>2</v>
      </c>
      <c r="J77" s="256">
        <v>2</v>
      </c>
      <c r="K77" s="236" t="s">
        <v>63</v>
      </c>
      <c r="L77" s="256">
        <v>1</v>
      </c>
      <c r="M77" s="271">
        <v>1</v>
      </c>
      <c r="N77" s="236" t="s">
        <v>63</v>
      </c>
      <c r="O77" s="256">
        <v>1</v>
      </c>
      <c r="P77" s="1172">
        <v>1</v>
      </c>
      <c r="Q77" s="1087" t="s">
        <v>63</v>
      </c>
    </row>
    <row r="78" spans="1:17" ht="12" customHeight="1">
      <c r="A78" s="1089" t="s">
        <v>304</v>
      </c>
      <c r="B78" s="236">
        <v>0</v>
      </c>
      <c r="C78" s="236">
        <v>0</v>
      </c>
      <c r="D78" s="236">
        <v>0</v>
      </c>
      <c r="E78" s="236">
        <v>0</v>
      </c>
      <c r="F78" s="236">
        <v>0</v>
      </c>
      <c r="G78" s="236">
        <v>0</v>
      </c>
      <c r="H78" s="236">
        <v>0</v>
      </c>
      <c r="I78" s="271">
        <v>1</v>
      </c>
      <c r="J78" s="236" t="s">
        <v>63</v>
      </c>
      <c r="K78" s="236" t="s">
        <v>63</v>
      </c>
      <c r="L78" s="236" t="s">
        <v>63</v>
      </c>
      <c r="M78" s="236" t="s">
        <v>63</v>
      </c>
      <c r="N78" s="256">
        <v>1</v>
      </c>
      <c r="O78" s="236" t="s">
        <v>63</v>
      </c>
      <c r="P78" s="867" t="s">
        <v>63</v>
      </c>
      <c r="Q78" s="1087" t="s">
        <v>63</v>
      </c>
    </row>
    <row r="79" spans="1:17" ht="12" customHeight="1">
      <c r="A79" s="1089" t="s">
        <v>306</v>
      </c>
      <c r="B79" s="236">
        <v>0</v>
      </c>
      <c r="C79" s="236">
        <v>0</v>
      </c>
      <c r="D79" s="236">
        <v>0</v>
      </c>
      <c r="E79" s="236">
        <v>0</v>
      </c>
      <c r="F79" s="236">
        <v>0</v>
      </c>
      <c r="G79" s="275">
        <v>1</v>
      </c>
      <c r="H79" s="275">
        <v>1</v>
      </c>
      <c r="I79" s="236">
        <v>0</v>
      </c>
      <c r="J79" s="236" t="s">
        <v>63</v>
      </c>
      <c r="K79" s="236" t="s">
        <v>63</v>
      </c>
      <c r="L79" s="236" t="s">
        <v>63</v>
      </c>
      <c r="M79" s="236" t="s">
        <v>63</v>
      </c>
      <c r="N79" s="236" t="s">
        <v>63</v>
      </c>
      <c r="O79" s="236" t="s">
        <v>63</v>
      </c>
      <c r="P79" s="867" t="s">
        <v>63</v>
      </c>
      <c r="Q79" s="1087" t="s">
        <v>63</v>
      </c>
    </row>
    <row r="80" spans="1:17" ht="12" customHeight="1">
      <c r="A80" s="1089" t="s">
        <v>307</v>
      </c>
      <c r="B80" s="271">
        <v>2</v>
      </c>
      <c r="C80" s="236">
        <v>0</v>
      </c>
      <c r="D80" s="236">
        <v>0</v>
      </c>
      <c r="E80" s="236">
        <v>0</v>
      </c>
      <c r="F80" s="275">
        <v>1</v>
      </c>
      <c r="G80" s="236">
        <v>0</v>
      </c>
      <c r="H80" s="271">
        <v>1</v>
      </c>
      <c r="I80" s="236">
        <v>0</v>
      </c>
      <c r="J80" s="236" t="s">
        <v>63</v>
      </c>
      <c r="K80" s="236" t="s">
        <v>63</v>
      </c>
      <c r="L80" s="256">
        <v>2</v>
      </c>
      <c r="M80" s="236" t="s">
        <v>63</v>
      </c>
      <c r="N80" s="236" t="s">
        <v>63</v>
      </c>
      <c r="O80" s="256">
        <v>1</v>
      </c>
      <c r="P80" s="1172">
        <v>1</v>
      </c>
      <c r="Q80" s="1087" t="s">
        <v>63</v>
      </c>
    </row>
    <row r="81" spans="1:17" ht="12" customHeight="1">
      <c r="A81" s="1089" t="s">
        <v>308</v>
      </c>
      <c r="B81" s="271">
        <v>55</v>
      </c>
      <c r="C81" s="271">
        <v>68</v>
      </c>
      <c r="D81" s="271">
        <v>53</v>
      </c>
      <c r="E81" s="271">
        <v>92</v>
      </c>
      <c r="F81" s="271">
        <v>103</v>
      </c>
      <c r="G81" s="275">
        <v>107</v>
      </c>
      <c r="H81" s="275">
        <v>135</v>
      </c>
      <c r="I81" s="271">
        <v>167</v>
      </c>
      <c r="J81" s="256">
        <v>146</v>
      </c>
      <c r="K81" s="276">
        <v>193</v>
      </c>
      <c r="L81" s="256">
        <v>183</v>
      </c>
      <c r="M81" s="271">
        <v>139</v>
      </c>
      <c r="N81" s="256">
        <v>145</v>
      </c>
      <c r="O81" s="256">
        <v>182</v>
      </c>
      <c r="P81" s="1172">
        <v>163</v>
      </c>
      <c r="Q81" s="1173">
        <v>181</v>
      </c>
    </row>
    <row r="82" spans="1:17" ht="12" customHeight="1">
      <c r="A82" s="1089" t="s">
        <v>309</v>
      </c>
      <c r="B82" s="271">
        <v>20</v>
      </c>
      <c r="C82" s="271">
        <v>23</v>
      </c>
      <c r="D82" s="271">
        <v>26</v>
      </c>
      <c r="E82" s="271">
        <v>22</v>
      </c>
      <c r="F82" s="271">
        <v>27</v>
      </c>
      <c r="G82" s="275">
        <v>26</v>
      </c>
      <c r="H82" s="271">
        <v>17</v>
      </c>
      <c r="I82" s="271">
        <v>39</v>
      </c>
      <c r="J82" s="256">
        <v>67</v>
      </c>
      <c r="K82" s="276">
        <v>42</v>
      </c>
      <c r="L82" s="256">
        <v>61</v>
      </c>
      <c r="M82" s="271">
        <v>42</v>
      </c>
      <c r="N82" s="256">
        <v>50</v>
      </c>
      <c r="O82" s="256">
        <v>56</v>
      </c>
      <c r="P82" s="1172">
        <v>50</v>
      </c>
      <c r="Q82" s="1173">
        <v>64</v>
      </c>
    </row>
    <row r="83" spans="1:17" ht="12" customHeight="1">
      <c r="A83" s="1089" t="s">
        <v>310</v>
      </c>
      <c r="B83" s="271">
        <v>560</v>
      </c>
      <c r="C83" s="271">
        <v>650</v>
      </c>
      <c r="D83" s="271">
        <v>678</v>
      </c>
      <c r="E83" s="271">
        <v>1076</v>
      </c>
      <c r="F83" s="271">
        <v>1195</v>
      </c>
      <c r="G83" s="271">
        <v>1599</v>
      </c>
      <c r="H83" s="271">
        <v>2222</v>
      </c>
      <c r="I83" s="271">
        <v>2937</v>
      </c>
      <c r="J83" s="256">
        <v>3328</v>
      </c>
      <c r="K83" s="276">
        <v>3685</v>
      </c>
      <c r="L83" s="256">
        <v>4207</v>
      </c>
      <c r="M83" s="271">
        <v>4248</v>
      </c>
      <c r="N83" s="256">
        <v>5075</v>
      </c>
      <c r="O83" s="256">
        <v>5888</v>
      </c>
      <c r="P83" s="918">
        <v>6198</v>
      </c>
      <c r="Q83" s="909">
        <v>6264</v>
      </c>
    </row>
    <row r="84" spans="1:17" ht="12" customHeight="1">
      <c r="A84" s="1089" t="s">
        <v>311</v>
      </c>
      <c r="B84" s="271">
        <v>16</v>
      </c>
      <c r="C84" s="271">
        <v>21</v>
      </c>
      <c r="D84" s="271">
        <v>20</v>
      </c>
      <c r="E84" s="271">
        <v>5</v>
      </c>
      <c r="F84" s="271">
        <v>10</v>
      </c>
      <c r="G84" s="271">
        <v>12</v>
      </c>
      <c r="H84" s="271">
        <v>15</v>
      </c>
      <c r="I84" s="271">
        <v>10</v>
      </c>
      <c r="J84" s="256">
        <v>25</v>
      </c>
      <c r="K84" s="276">
        <v>24</v>
      </c>
      <c r="L84" s="256">
        <v>22</v>
      </c>
      <c r="M84" s="271">
        <v>9</v>
      </c>
      <c r="N84" s="256">
        <v>13</v>
      </c>
      <c r="O84" s="256">
        <v>17</v>
      </c>
      <c r="P84" s="1172">
        <v>35</v>
      </c>
      <c r="Q84" s="1173">
        <v>28</v>
      </c>
    </row>
    <row r="85" spans="1:17" ht="12" customHeight="1">
      <c r="A85" s="1089" t="s">
        <v>312</v>
      </c>
      <c r="B85" s="271">
        <v>4</v>
      </c>
      <c r="C85" s="275">
        <v>3</v>
      </c>
      <c r="D85" s="275">
        <v>6</v>
      </c>
      <c r="E85" s="275">
        <v>7</v>
      </c>
      <c r="F85" s="275">
        <v>15</v>
      </c>
      <c r="G85" s="271">
        <v>26</v>
      </c>
      <c r="H85" s="271">
        <v>37</v>
      </c>
      <c r="I85" s="271">
        <v>33</v>
      </c>
      <c r="J85" s="256">
        <v>26</v>
      </c>
      <c r="K85" s="276">
        <v>32</v>
      </c>
      <c r="L85" s="256">
        <v>33</v>
      </c>
      <c r="M85" s="271">
        <v>55</v>
      </c>
      <c r="N85" s="256">
        <v>86</v>
      </c>
      <c r="O85" s="256">
        <v>113</v>
      </c>
      <c r="P85" s="1172">
        <v>80</v>
      </c>
      <c r="Q85" s="1173">
        <v>84</v>
      </c>
    </row>
    <row r="86" spans="1:17" ht="12" customHeight="1">
      <c r="A86" s="1089" t="s">
        <v>313</v>
      </c>
      <c r="B86" s="236">
        <v>0</v>
      </c>
      <c r="C86" s="275">
        <v>1</v>
      </c>
      <c r="D86" s="236">
        <v>0</v>
      </c>
      <c r="E86" s="236">
        <v>0</v>
      </c>
      <c r="F86" s="236">
        <v>0</v>
      </c>
      <c r="G86" s="236">
        <v>0</v>
      </c>
      <c r="H86" s="236">
        <v>0</v>
      </c>
      <c r="I86" s="236">
        <v>0</v>
      </c>
      <c r="J86" s="256">
        <v>1</v>
      </c>
      <c r="K86" s="236" t="s">
        <v>63</v>
      </c>
      <c r="L86" s="256">
        <v>1</v>
      </c>
      <c r="M86" s="236" t="s">
        <v>63</v>
      </c>
      <c r="N86" s="236" t="s">
        <v>63</v>
      </c>
      <c r="O86" s="256">
        <v>1</v>
      </c>
      <c r="P86" s="1172">
        <v>3</v>
      </c>
      <c r="Q86" s="1087" t="s">
        <v>63</v>
      </c>
    </row>
    <row r="87" spans="1:17" ht="12" customHeight="1">
      <c r="A87" s="1089" t="s">
        <v>314</v>
      </c>
      <c r="B87" s="271">
        <v>174</v>
      </c>
      <c r="C87" s="271">
        <v>174</v>
      </c>
      <c r="D87" s="271">
        <v>180</v>
      </c>
      <c r="E87" s="271">
        <v>259</v>
      </c>
      <c r="F87" s="271">
        <v>313</v>
      </c>
      <c r="G87" s="275">
        <v>329</v>
      </c>
      <c r="H87" s="275">
        <v>435</v>
      </c>
      <c r="I87" s="271">
        <v>486</v>
      </c>
      <c r="J87" s="256">
        <v>523</v>
      </c>
      <c r="K87" s="276">
        <v>570</v>
      </c>
      <c r="L87" s="256">
        <v>611</v>
      </c>
      <c r="M87" s="271">
        <v>628</v>
      </c>
      <c r="N87" s="256">
        <v>754</v>
      </c>
      <c r="O87" s="256">
        <v>930</v>
      </c>
      <c r="P87" s="1172">
        <v>934</v>
      </c>
      <c r="Q87" s="1173">
        <v>961</v>
      </c>
    </row>
    <row r="88" spans="1:17" ht="12" customHeight="1">
      <c r="A88" s="1089" t="s">
        <v>315</v>
      </c>
      <c r="B88" s="236">
        <v>0</v>
      </c>
      <c r="C88" s="271">
        <v>5</v>
      </c>
      <c r="D88" s="271">
        <v>11</v>
      </c>
      <c r="E88" s="271">
        <v>11</v>
      </c>
      <c r="F88" s="271">
        <v>14</v>
      </c>
      <c r="G88" s="275">
        <v>19</v>
      </c>
      <c r="H88" s="275">
        <v>14</v>
      </c>
      <c r="I88" s="271">
        <v>9</v>
      </c>
      <c r="J88" s="256">
        <v>15</v>
      </c>
      <c r="K88" s="276">
        <v>12</v>
      </c>
      <c r="L88" s="256">
        <v>9</v>
      </c>
      <c r="M88" s="271">
        <v>10</v>
      </c>
      <c r="N88" s="256">
        <v>5</v>
      </c>
      <c r="O88" s="256">
        <v>3</v>
      </c>
      <c r="P88" s="1172">
        <v>8</v>
      </c>
      <c r="Q88" s="1173">
        <v>4</v>
      </c>
    </row>
    <row r="89" spans="1:17" ht="12" customHeight="1">
      <c r="A89" s="1089" t="s">
        <v>316</v>
      </c>
      <c r="B89" s="271">
        <v>1218</v>
      </c>
      <c r="C89" s="271">
        <v>1322</v>
      </c>
      <c r="D89" s="271">
        <v>1426</v>
      </c>
      <c r="E89" s="271">
        <v>1828</v>
      </c>
      <c r="F89" s="271">
        <v>2054</v>
      </c>
      <c r="G89" s="275">
        <v>2432</v>
      </c>
      <c r="H89" s="271">
        <v>2948</v>
      </c>
      <c r="I89" s="271">
        <v>3561</v>
      </c>
      <c r="J89" s="256">
        <v>3839</v>
      </c>
      <c r="K89" s="276">
        <v>3820</v>
      </c>
      <c r="L89" s="256">
        <v>4304</v>
      </c>
      <c r="M89" s="271">
        <v>4168</v>
      </c>
      <c r="N89" s="256">
        <v>4630</v>
      </c>
      <c r="O89" s="256">
        <v>5011</v>
      </c>
      <c r="P89" s="918">
        <v>4822</v>
      </c>
      <c r="Q89" s="909">
        <v>4622</v>
      </c>
    </row>
    <row r="90" spans="1:17" ht="12" customHeight="1">
      <c r="A90" s="1089" t="s">
        <v>317</v>
      </c>
      <c r="B90" s="271">
        <v>1791</v>
      </c>
      <c r="C90" s="271">
        <v>1890</v>
      </c>
      <c r="D90" s="271">
        <v>1842</v>
      </c>
      <c r="E90" s="271">
        <v>2150</v>
      </c>
      <c r="F90" s="271">
        <v>2322</v>
      </c>
      <c r="G90" s="275">
        <v>2458</v>
      </c>
      <c r="H90" s="271">
        <v>2834</v>
      </c>
      <c r="I90" s="271">
        <v>3043</v>
      </c>
      <c r="J90" s="256">
        <v>3060</v>
      </c>
      <c r="K90" s="276">
        <v>3158</v>
      </c>
      <c r="L90" s="256">
        <v>3209</v>
      </c>
      <c r="M90" s="271">
        <v>3247</v>
      </c>
      <c r="N90" s="256">
        <v>3718</v>
      </c>
      <c r="O90" s="256">
        <v>3913</v>
      </c>
      <c r="P90" s="918">
        <v>3582</v>
      </c>
      <c r="Q90" s="909">
        <v>3424</v>
      </c>
    </row>
    <row r="91" spans="1:17" ht="12" customHeight="1">
      <c r="A91" s="1089" t="s">
        <v>318</v>
      </c>
      <c r="B91" s="271">
        <v>1</v>
      </c>
      <c r="C91" s="275">
        <v>2</v>
      </c>
      <c r="D91" s="275">
        <v>4</v>
      </c>
      <c r="E91" s="275">
        <v>4</v>
      </c>
      <c r="F91" s="275">
        <v>2</v>
      </c>
      <c r="G91" s="271">
        <v>2</v>
      </c>
      <c r="H91" s="271">
        <v>4</v>
      </c>
      <c r="I91" s="271">
        <v>4</v>
      </c>
      <c r="J91" s="256">
        <v>9</v>
      </c>
      <c r="K91" s="276">
        <v>5</v>
      </c>
      <c r="L91" s="256">
        <v>8</v>
      </c>
      <c r="M91" s="271">
        <v>5</v>
      </c>
      <c r="N91" s="256">
        <v>5</v>
      </c>
      <c r="O91" s="256">
        <v>10</v>
      </c>
      <c r="P91" s="1172">
        <v>3</v>
      </c>
      <c r="Q91" s="1173">
        <v>3</v>
      </c>
    </row>
    <row r="92" spans="1:17" ht="12" customHeight="1">
      <c r="A92" s="1089" t="s">
        <v>319</v>
      </c>
      <c r="B92" s="271">
        <v>36658</v>
      </c>
      <c r="C92" s="271">
        <v>35847</v>
      </c>
      <c r="D92" s="271">
        <v>37879</v>
      </c>
      <c r="E92" s="271">
        <v>44893</v>
      </c>
      <c r="F92" s="271">
        <v>47674</v>
      </c>
      <c r="G92" s="275">
        <v>51609</v>
      </c>
      <c r="H92" s="275">
        <v>53359</v>
      </c>
      <c r="I92" s="271">
        <v>56639</v>
      </c>
      <c r="J92" s="256">
        <v>54487</v>
      </c>
      <c r="K92" s="276">
        <v>53044</v>
      </c>
      <c r="L92" s="256">
        <v>51741</v>
      </c>
      <c r="M92" s="271">
        <v>50012</v>
      </c>
      <c r="N92" s="256">
        <v>53172</v>
      </c>
      <c r="O92" s="256">
        <v>55899</v>
      </c>
      <c r="P92" s="918">
        <v>49668</v>
      </c>
      <c r="Q92" s="909">
        <v>48051</v>
      </c>
    </row>
    <row r="93" spans="1:17" ht="12" customHeight="1">
      <c r="A93" s="1089" t="s">
        <v>320</v>
      </c>
      <c r="B93" s="236">
        <v>0</v>
      </c>
      <c r="C93" s="271">
        <v>5</v>
      </c>
      <c r="D93" s="271">
        <v>0</v>
      </c>
      <c r="E93" s="271">
        <v>1</v>
      </c>
      <c r="F93" s="271">
        <v>4</v>
      </c>
      <c r="G93" s="275">
        <v>5</v>
      </c>
      <c r="H93" s="275">
        <v>8</v>
      </c>
      <c r="I93" s="271">
        <v>4</v>
      </c>
      <c r="J93" s="256">
        <v>10</v>
      </c>
      <c r="K93" s="276">
        <v>7</v>
      </c>
      <c r="L93" s="256">
        <v>7</v>
      </c>
      <c r="M93" s="271">
        <v>14</v>
      </c>
      <c r="N93" s="256">
        <v>8</v>
      </c>
      <c r="O93" s="256">
        <v>33</v>
      </c>
      <c r="P93" s="1172">
        <v>11</v>
      </c>
      <c r="Q93" s="1173">
        <v>7</v>
      </c>
    </row>
    <row r="94" spans="1:17" ht="12" customHeight="1">
      <c r="A94" s="1089" t="s">
        <v>321</v>
      </c>
      <c r="B94" s="275">
        <v>1</v>
      </c>
      <c r="C94" s="275">
        <v>1</v>
      </c>
      <c r="D94" s="275">
        <v>1</v>
      </c>
      <c r="E94" s="236">
        <v>0</v>
      </c>
      <c r="F94" s="275">
        <v>4</v>
      </c>
      <c r="G94" s="275">
        <v>5</v>
      </c>
      <c r="H94" s="271">
        <v>3</v>
      </c>
      <c r="I94" s="271">
        <v>8</v>
      </c>
      <c r="J94" s="256">
        <v>9</v>
      </c>
      <c r="K94" s="276">
        <v>7</v>
      </c>
      <c r="L94" s="256">
        <v>11</v>
      </c>
      <c r="M94" s="271">
        <v>16</v>
      </c>
      <c r="N94" s="256">
        <v>19</v>
      </c>
      <c r="O94" s="256">
        <v>15</v>
      </c>
      <c r="P94" s="1172">
        <v>11</v>
      </c>
      <c r="Q94" s="1173">
        <v>10</v>
      </c>
    </row>
    <row r="95" spans="1:17" ht="12" customHeight="1">
      <c r="A95" s="1089" t="s">
        <v>322</v>
      </c>
      <c r="B95" s="271">
        <v>3</v>
      </c>
      <c r="C95" s="236">
        <v>0</v>
      </c>
      <c r="D95" s="271">
        <v>2</v>
      </c>
      <c r="E95" s="271">
        <v>1</v>
      </c>
      <c r="F95" s="271" t="s">
        <v>63</v>
      </c>
      <c r="G95" s="275">
        <v>1</v>
      </c>
      <c r="H95" s="275">
        <v>2</v>
      </c>
      <c r="I95" s="271">
        <v>3</v>
      </c>
      <c r="J95" s="256">
        <v>5</v>
      </c>
      <c r="K95" s="276">
        <v>2</v>
      </c>
      <c r="L95" s="256">
        <v>2</v>
      </c>
      <c r="M95" s="271">
        <v>2</v>
      </c>
      <c r="N95" s="256">
        <v>10</v>
      </c>
      <c r="O95" s="256">
        <v>5</v>
      </c>
      <c r="P95" s="1172">
        <v>13</v>
      </c>
      <c r="Q95" s="1173">
        <v>4</v>
      </c>
    </row>
    <row r="96" spans="1:17" ht="12" customHeight="1">
      <c r="A96" s="1089" t="s">
        <v>323</v>
      </c>
      <c r="B96" s="271">
        <v>1</v>
      </c>
      <c r="C96" s="271">
        <v>2</v>
      </c>
      <c r="D96" s="271">
        <v>6</v>
      </c>
      <c r="E96" s="271">
        <v>4</v>
      </c>
      <c r="F96" s="271">
        <v>1</v>
      </c>
      <c r="G96" s="271">
        <v>2</v>
      </c>
      <c r="H96" s="271">
        <v>2</v>
      </c>
      <c r="I96" s="271">
        <v>7</v>
      </c>
      <c r="J96" s="256">
        <v>2</v>
      </c>
      <c r="K96" s="276">
        <v>5</v>
      </c>
      <c r="L96" s="256">
        <v>5</v>
      </c>
      <c r="M96" s="271">
        <v>9</v>
      </c>
      <c r="N96" s="256">
        <v>12</v>
      </c>
      <c r="O96" s="256">
        <v>26</v>
      </c>
      <c r="P96" s="1172">
        <v>16</v>
      </c>
      <c r="Q96" s="1173">
        <v>23</v>
      </c>
    </row>
    <row r="97" spans="1:17" s="278" customFormat="1" ht="12" customHeight="1">
      <c r="A97" s="1086" t="s">
        <v>447</v>
      </c>
      <c r="B97" s="236">
        <v>0</v>
      </c>
      <c r="C97" s="236">
        <v>0</v>
      </c>
      <c r="D97" s="236">
        <v>0</v>
      </c>
      <c r="E97" s="236">
        <v>0</v>
      </c>
      <c r="F97" s="271">
        <v>1</v>
      </c>
      <c r="G97" s="271">
        <v>1</v>
      </c>
      <c r="H97" s="236">
        <v>0</v>
      </c>
      <c r="I97" s="236">
        <v>0</v>
      </c>
      <c r="J97" s="236" t="s">
        <v>63</v>
      </c>
      <c r="K97" s="236" t="s">
        <v>63</v>
      </c>
      <c r="L97" s="236" t="s">
        <v>63</v>
      </c>
      <c r="M97" s="236" t="s">
        <v>63</v>
      </c>
      <c r="N97" s="236" t="s">
        <v>63</v>
      </c>
      <c r="O97" s="236" t="s">
        <v>63</v>
      </c>
      <c r="P97" s="867" t="s">
        <v>63</v>
      </c>
      <c r="Q97" s="1087" t="s">
        <v>63</v>
      </c>
    </row>
    <row r="98" spans="1:17" ht="12" customHeight="1">
      <c r="A98" s="1086" t="s">
        <v>325</v>
      </c>
      <c r="B98" s="271">
        <v>6882</v>
      </c>
      <c r="C98" s="271">
        <v>8410</v>
      </c>
      <c r="D98" s="271">
        <v>9401</v>
      </c>
      <c r="E98" s="271">
        <v>11811</v>
      </c>
      <c r="F98" s="271">
        <v>12858</v>
      </c>
      <c r="G98" s="271">
        <v>13956</v>
      </c>
      <c r="H98" s="271">
        <v>15058</v>
      </c>
      <c r="I98" s="271">
        <v>17815</v>
      </c>
      <c r="J98" s="256">
        <v>19615</v>
      </c>
      <c r="K98" s="276">
        <v>21867</v>
      </c>
      <c r="L98" s="256">
        <v>22689</v>
      </c>
      <c r="M98" s="271">
        <v>22054</v>
      </c>
      <c r="N98" s="256">
        <v>22427</v>
      </c>
      <c r="O98" s="256">
        <v>24218</v>
      </c>
      <c r="P98" s="918">
        <v>23489</v>
      </c>
      <c r="Q98" s="909">
        <v>23458</v>
      </c>
    </row>
    <row r="99" spans="1:17" ht="12" customHeight="1">
      <c r="A99" s="1091" t="s">
        <v>448</v>
      </c>
      <c r="B99" s="271"/>
      <c r="C99" s="271"/>
      <c r="D99" s="271"/>
      <c r="E99" s="271"/>
      <c r="F99" s="271"/>
      <c r="G99" s="271"/>
      <c r="H99" s="271"/>
      <c r="I99" s="271"/>
      <c r="J99" s="256"/>
      <c r="K99" s="276"/>
      <c r="L99" s="256"/>
      <c r="M99" s="271"/>
      <c r="N99" s="256"/>
      <c r="O99" s="256"/>
      <c r="P99" s="1172">
        <v>1</v>
      </c>
      <c r="Q99" s="1087" t="s">
        <v>63</v>
      </c>
    </row>
    <row r="100" spans="1:17" ht="12" customHeight="1">
      <c r="A100" s="1089" t="s">
        <v>327</v>
      </c>
      <c r="B100" s="271">
        <v>7</v>
      </c>
      <c r="C100" s="271">
        <v>12</v>
      </c>
      <c r="D100" s="271">
        <v>12</v>
      </c>
      <c r="E100" s="271">
        <v>17</v>
      </c>
      <c r="F100" s="271">
        <v>23</v>
      </c>
      <c r="G100" s="275">
        <v>26</v>
      </c>
      <c r="H100" s="271">
        <v>72</v>
      </c>
      <c r="I100" s="271">
        <v>97</v>
      </c>
      <c r="J100" s="256">
        <v>78</v>
      </c>
      <c r="K100" s="276">
        <v>54</v>
      </c>
      <c r="L100" s="256">
        <v>48</v>
      </c>
      <c r="M100" s="271">
        <v>27</v>
      </c>
      <c r="N100" s="256">
        <v>44</v>
      </c>
      <c r="O100" s="256">
        <v>38</v>
      </c>
      <c r="P100" s="1172">
        <v>24</v>
      </c>
      <c r="Q100" s="1173">
        <v>17</v>
      </c>
    </row>
    <row r="101" spans="1:17" ht="12" customHeight="1">
      <c r="A101" s="1089" t="s">
        <v>328</v>
      </c>
      <c r="B101" s="236">
        <v>0</v>
      </c>
      <c r="C101" s="271">
        <v>1</v>
      </c>
      <c r="D101" s="236">
        <v>0</v>
      </c>
      <c r="E101" s="236">
        <v>0</v>
      </c>
      <c r="F101" s="236">
        <v>0</v>
      </c>
      <c r="G101" s="236">
        <v>0</v>
      </c>
      <c r="H101" s="236">
        <v>0</v>
      </c>
      <c r="I101" s="236">
        <v>0</v>
      </c>
      <c r="J101" s="236" t="s">
        <v>63</v>
      </c>
      <c r="K101" s="236" t="s">
        <v>63</v>
      </c>
      <c r="L101" s="236" t="s">
        <v>63</v>
      </c>
      <c r="M101" s="236" t="s">
        <v>63</v>
      </c>
      <c r="N101" s="236" t="s">
        <v>63</v>
      </c>
      <c r="O101" s="256">
        <v>1</v>
      </c>
      <c r="P101" s="867" t="s">
        <v>63</v>
      </c>
      <c r="Q101" s="1173">
        <v>1</v>
      </c>
    </row>
    <row r="102" spans="1:17" ht="12" customHeight="1">
      <c r="A102" s="1089" t="s">
        <v>449</v>
      </c>
      <c r="B102" s="236"/>
      <c r="C102" s="271"/>
      <c r="D102" s="236"/>
      <c r="E102" s="236"/>
      <c r="F102" s="236"/>
      <c r="G102" s="236"/>
      <c r="H102" s="236"/>
      <c r="I102" s="236"/>
      <c r="J102" s="236"/>
      <c r="K102" s="236" t="s">
        <v>63</v>
      </c>
      <c r="L102" s="236" t="s">
        <v>63</v>
      </c>
      <c r="M102" s="236" t="s">
        <v>63</v>
      </c>
      <c r="N102" s="236" t="s">
        <v>63</v>
      </c>
      <c r="O102" s="256">
        <v>1</v>
      </c>
      <c r="P102" s="867" t="s">
        <v>63</v>
      </c>
      <c r="Q102" s="1173">
        <v>2</v>
      </c>
    </row>
    <row r="103" spans="1:17" ht="12" customHeight="1">
      <c r="A103" s="1089" t="s">
        <v>330</v>
      </c>
      <c r="B103" s="271">
        <v>2</v>
      </c>
      <c r="C103" s="271">
        <v>2</v>
      </c>
      <c r="D103" s="271">
        <v>4</v>
      </c>
      <c r="E103" s="271">
        <v>5</v>
      </c>
      <c r="F103" s="271">
        <v>3</v>
      </c>
      <c r="G103" s="271">
        <v>5</v>
      </c>
      <c r="H103" s="271">
        <v>4</v>
      </c>
      <c r="I103" s="271">
        <v>6</v>
      </c>
      <c r="J103" s="256">
        <v>9</v>
      </c>
      <c r="K103" s="276">
        <v>8</v>
      </c>
      <c r="L103" s="256">
        <v>7</v>
      </c>
      <c r="M103" s="271">
        <v>8</v>
      </c>
      <c r="N103" s="256">
        <v>12</v>
      </c>
      <c r="O103" s="256">
        <v>16</v>
      </c>
      <c r="P103" s="1172">
        <v>20</v>
      </c>
      <c r="Q103" s="1173">
        <v>18</v>
      </c>
    </row>
    <row r="104" spans="1:17" ht="12" customHeight="1">
      <c r="A104" s="1089" t="s">
        <v>331</v>
      </c>
      <c r="B104" s="271">
        <v>2</v>
      </c>
      <c r="C104" s="271">
        <v>5</v>
      </c>
      <c r="D104" s="271">
        <v>4</v>
      </c>
      <c r="E104" s="271">
        <v>5</v>
      </c>
      <c r="F104" s="271">
        <v>8</v>
      </c>
      <c r="G104" s="271">
        <v>21</v>
      </c>
      <c r="H104" s="271">
        <v>8</v>
      </c>
      <c r="I104" s="271">
        <v>10</v>
      </c>
      <c r="J104" s="256">
        <v>14</v>
      </c>
      <c r="K104" s="276">
        <v>19</v>
      </c>
      <c r="L104" s="256">
        <v>13</v>
      </c>
      <c r="M104" s="271">
        <v>9</v>
      </c>
      <c r="N104" s="256">
        <v>25</v>
      </c>
      <c r="O104" s="256">
        <v>9</v>
      </c>
      <c r="P104" s="1172">
        <v>17</v>
      </c>
      <c r="Q104" s="1173">
        <v>19</v>
      </c>
    </row>
    <row r="105" spans="1:17" ht="12" customHeight="1">
      <c r="A105" s="1089" t="s">
        <v>335</v>
      </c>
      <c r="B105" s="271">
        <v>14</v>
      </c>
      <c r="C105" s="271">
        <v>15</v>
      </c>
      <c r="D105" s="271">
        <v>20</v>
      </c>
      <c r="E105" s="271">
        <v>18</v>
      </c>
      <c r="F105" s="271">
        <v>15</v>
      </c>
      <c r="G105" s="271">
        <v>16</v>
      </c>
      <c r="H105" s="271">
        <v>22</v>
      </c>
      <c r="I105" s="271">
        <v>36</v>
      </c>
      <c r="J105" s="256">
        <v>37</v>
      </c>
      <c r="K105" s="276">
        <v>27</v>
      </c>
      <c r="L105" s="256">
        <v>30</v>
      </c>
      <c r="M105" s="271">
        <v>36</v>
      </c>
      <c r="N105" s="256">
        <v>28</v>
      </c>
      <c r="O105" s="256">
        <v>36</v>
      </c>
      <c r="P105" s="1172">
        <v>31</v>
      </c>
      <c r="Q105" s="1173">
        <v>31</v>
      </c>
    </row>
    <row r="106" spans="1:17" ht="12" customHeight="1">
      <c r="A106" s="1089" t="s">
        <v>336</v>
      </c>
      <c r="B106" s="271">
        <v>9</v>
      </c>
      <c r="C106" s="271">
        <v>13</v>
      </c>
      <c r="D106" s="271">
        <v>4</v>
      </c>
      <c r="E106" s="271">
        <v>7</v>
      </c>
      <c r="F106" s="271">
        <v>10</v>
      </c>
      <c r="G106" s="271">
        <v>3</v>
      </c>
      <c r="H106" s="271">
        <v>7</v>
      </c>
      <c r="I106" s="271">
        <v>7</v>
      </c>
      <c r="J106" s="256">
        <v>10</v>
      </c>
      <c r="K106" s="276">
        <v>20</v>
      </c>
      <c r="L106" s="256">
        <v>22</v>
      </c>
      <c r="M106" s="271">
        <v>18</v>
      </c>
      <c r="N106" s="256">
        <v>20</v>
      </c>
      <c r="O106" s="256">
        <v>17</v>
      </c>
      <c r="P106" s="1172">
        <v>27</v>
      </c>
      <c r="Q106" s="1173">
        <v>72</v>
      </c>
    </row>
    <row r="107" spans="1:17" ht="12" customHeight="1">
      <c r="A107" s="1089" t="s">
        <v>337</v>
      </c>
      <c r="B107" s="271">
        <v>58</v>
      </c>
      <c r="C107" s="271">
        <v>40</v>
      </c>
      <c r="D107" s="271">
        <v>55</v>
      </c>
      <c r="E107" s="271">
        <v>50</v>
      </c>
      <c r="F107" s="271">
        <v>41</v>
      </c>
      <c r="G107" s="271">
        <v>51</v>
      </c>
      <c r="H107" s="271">
        <v>56</v>
      </c>
      <c r="I107" s="271">
        <v>60</v>
      </c>
      <c r="J107" s="256">
        <v>63</v>
      </c>
      <c r="K107" s="276">
        <v>62</v>
      </c>
      <c r="L107" s="256">
        <v>64</v>
      </c>
      <c r="M107" s="271">
        <v>63</v>
      </c>
      <c r="N107" s="256">
        <v>58</v>
      </c>
      <c r="O107" s="256">
        <v>92</v>
      </c>
      <c r="P107" s="1172">
        <v>77</v>
      </c>
      <c r="Q107" s="1173">
        <v>67</v>
      </c>
    </row>
    <row r="108" spans="1:17" ht="12" customHeight="1">
      <c r="A108" s="1089" t="s">
        <v>450</v>
      </c>
      <c r="B108" s="236">
        <v>0</v>
      </c>
      <c r="C108" s="236">
        <v>0</v>
      </c>
      <c r="D108" s="236">
        <v>0</v>
      </c>
      <c r="E108" s="236">
        <v>0</v>
      </c>
      <c r="F108" s="236">
        <v>0</v>
      </c>
      <c r="G108" s="236">
        <v>0</v>
      </c>
      <c r="H108" s="236">
        <v>0</v>
      </c>
      <c r="I108" s="236">
        <v>0</v>
      </c>
      <c r="J108" s="256">
        <v>1</v>
      </c>
      <c r="K108" s="236" t="s">
        <v>63</v>
      </c>
      <c r="L108" s="236" t="s">
        <v>63</v>
      </c>
      <c r="M108" s="271">
        <v>1</v>
      </c>
      <c r="N108" s="236" t="s">
        <v>63</v>
      </c>
      <c r="O108" s="256">
        <v>1</v>
      </c>
      <c r="P108" s="867" t="s">
        <v>63</v>
      </c>
      <c r="Q108" s="1087" t="s">
        <v>63</v>
      </c>
    </row>
    <row r="109" spans="1:17" ht="12" customHeight="1">
      <c r="A109" s="1089" t="s">
        <v>339</v>
      </c>
      <c r="B109" s="236">
        <v>0</v>
      </c>
      <c r="C109" s="236">
        <v>0</v>
      </c>
      <c r="D109" s="236">
        <v>0</v>
      </c>
      <c r="E109" s="236">
        <v>0</v>
      </c>
      <c r="F109" s="236">
        <v>0</v>
      </c>
      <c r="G109" s="236">
        <v>0</v>
      </c>
      <c r="H109" s="236">
        <v>0</v>
      </c>
      <c r="I109" s="236">
        <v>0</v>
      </c>
      <c r="J109" s="256">
        <v>1</v>
      </c>
      <c r="K109" s="236" t="s">
        <v>63</v>
      </c>
      <c r="L109" s="236" t="s">
        <v>63</v>
      </c>
      <c r="M109" s="236" t="s">
        <v>63</v>
      </c>
      <c r="N109" s="236" t="s">
        <v>63</v>
      </c>
      <c r="O109" s="236" t="s">
        <v>63</v>
      </c>
      <c r="P109" s="867" t="s">
        <v>63</v>
      </c>
      <c r="Q109" s="1087" t="s">
        <v>63</v>
      </c>
    </row>
    <row r="110" spans="1:17" ht="12" customHeight="1">
      <c r="A110" s="1089" t="s">
        <v>340</v>
      </c>
      <c r="B110" s="271">
        <v>154</v>
      </c>
      <c r="C110" s="271">
        <v>179</v>
      </c>
      <c r="D110" s="271">
        <v>173</v>
      </c>
      <c r="E110" s="271">
        <v>230</v>
      </c>
      <c r="F110" s="271">
        <v>175</v>
      </c>
      <c r="G110" s="271">
        <v>199</v>
      </c>
      <c r="H110" s="275">
        <v>247</v>
      </c>
      <c r="I110" s="271">
        <v>242</v>
      </c>
      <c r="J110" s="256">
        <v>266</v>
      </c>
      <c r="K110" s="276">
        <v>301</v>
      </c>
      <c r="L110" s="256">
        <v>270</v>
      </c>
      <c r="M110" s="271">
        <v>239</v>
      </c>
      <c r="N110" s="256">
        <v>296</v>
      </c>
      <c r="O110" s="256">
        <v>310</v>
      </c>
      <c r="P110" s="1172">
        <v>295</v>
      </c>
      <c r="Q110" s="1173">
        <v>269</v>
      </c>
    </row>
    <row r="111" spans="1:17" ht="12" customHeight="1">
      <c r="A111" s="1089" t="s">
        <v>451</v>
      </c>
      <c r="B111" s="271"/>
      <c r="C111" s="271"/>
      <c r="D111" s="271"/>
      <c r="E111" s="271"/>
      <c r="F111" s="271"/>
      <c r="G111" s="271">
        <v>0</v>
      </c>
      <c r="H111" s="275">
        <v>0</v>
      </c>
      <c r="I111" s="271">
        <v>0</v>
      </c>
      <c r="J111" s="236" t="s">
        <v>63</v>
      </c>
      <c r="K111" s="256">
        <v>1</v>
      </c>
      <c r="L111" s="236" t="s">
        <v>63</v>
      </c>
      <c r="M111" s="236" t="s">
        <v>63</v>
      </c>
      <c r="N111" s="256">
        <v>1</v>
      </c>
      <c r="O111" s="236" t="s">
        <v>63</v>
      </c>
      <c r="P111" s="867" t="s">
        <v>63</v>
      </c>
      <c r="Q111" s="1087" t="s">
        <v>63</v>
      </c>
    </row>
    <row r="112" spans="1:17" ht="12" customHeight="1">
      <c r="A112" s="1089" t="s">
        <v>342</v>
      </c>
      <c r="B112" s="271">
        <v>1</v>
      </c>
      <c r="C112" s="271">
        <v>2</v>
      </c>
      <c r="D112" s="271">
        <v>7</v>
      </c>
      <c r="E112" s="271">
        <v>3</v>
      </c>
      <c r="F112" s="271">
        <v>4</v>
      </c>
      <c r="G112" s="275">
        <v>2</v>
      </c>
      <c r="H112" s="271">
        <v>9</v>
      </c>
      <c r="I112" s="271">
        <v>8</v>
      </c>
      <c r="J112" s="256">
        <v>17</v>
      </c>
      <c r="K112" s="276">
        <v>13</v>
      </c>
      <c r="L112" s="256">
        <v>14</v>
      </c>
      <c r="M112" s="271">
        <v>7</v>
      </c>
      <c r="N112" s="256">
        <v>20</v>
      </c>
      <c r="O112" s="256">
        <v>17</v>
      </c>
      <c r="P112" s="1172">
        <v>24</v>
      </c>
      <c r="Q112" s="1173">
        <v>38</v>
      </c>
    </row>
    <row r="113" spans="1:17" ht="12" customHeight="1">
      <c r="A113" s="1089" t="s">
        <v>344</v>
      </c>
      <c r="B113" s="236">
        <v>0</v>
      </c>
      <c r="C113" s="271">
        <v>1</v>
      </c>
      <c r="D113" s="236">
        <v>0</v>
      </c>
      <c r="E113" s="236">
        <v>0</v>
      </c>
      <c r="F113" s="236">
        <v>0</v>
      </c>
      <c r="G113" s="236">
        <v>0</v>
      </c>
      <c r="H113" s="236">
        <v>0</v>
      </c>
      <c r="I113" s="236">
        <v>0</v>
      </c>
      <c r="J113" s="236" t="s">
        <v>63</v>
      </c>
      <c r="K113" s="276">
        <v>1</v>
      </c>
      <c r="L113" s="256">
        <v>1</v>
      </c>
      <c r="M113" s="271">
        <v>2</v>
      </c>
      <c r="N113" s="256">
        <v>1</v>
      </c>
      <c r="O113" s="256">
        <v>2</v>
      </c>
      <c r="P113" s="1172">
        <v>1</v>
      </c>
      <c r="Q113" s="1173">
        <v>4</v>
      </c>
    </row>
    <row r="114" spans="1:17" ht="12" customHeight="1">
      <c r="A114" s="1089" t="s">
        <v>345</v>
      </c>
      <c r="B114" s="271">
        <v>89</v>
      </c>
      <c r="C114" s="271">
        <v>78</v>
      </c>
      <c r="D114" s="271">
        <v>82</v>
      </c>
      <c r="E114" s="271">
        <v>105</v>
      </c>
      <c r="F114" s="271">
        <v>116</v>
      </c>
      <c r="G114" s="271">
        <v>138</v>
      </c>
      <c r="H114" s="271">
        <v>190</v>
      </c>
      <c r="I114" s="271">
        <v>227</v>
      </c>
      <c r="J114" s="256">
        <v>215</v>
      </c>
      <c r="K114" s="276">
        <v>246</v>
      </c>
      <c r="L114" s="256">
        <v>315</v>
      </c>
      <c r="M114" s="271">
        <v>385</v>
      </c>
      <c r="N114" s="256">
        <v>411</v>
      </c>
      <c r="O114" s="256">
        <v>394</v>
      </c>
      <c r="P114" s="1172">
        <v>343</v>
      </c>
      <c r="Q114" s="1173">
        <v>294</v>
      </c>
    </row>
    <row r="115" spans="1:17" ht="14.25" customHeight="1">
      <c r="A115" s="903" t="s">
        <v>452</v>
      </c>
      <c r="B115" s="271"/>
      <c r="C115" s="271"/>
      <c r="D115" s="271"/>
      <c r="E115" s="271"/>
      <c r="F115" s="271"/>
      <c r="G115" s="271"/>
      <c r="H115" s="271"/>
      <c r="I115" s="271"/>
      <c r="J115" s="256"/>
      <c r="K115" s="276"/>
      <c r="L115" s="256"/>
      <c r="M115" s="271"/>
      <c r="N115" s="256"/>
      <c r="O115" s="256"/>
      <c r="P115" s="867" t="s">
        <v>63</v>
      </c>
      <c r="Q115" s="1173">
        <v>1</v>
      </c>
    </row>
    <row r="116" spans="1:17" ht="12" customHeight="1">
      <c r="A116" s="1089" t="s">
        <v>453</v>
      </c>
      <c r="B116" s="236">
        <v>0</v>
      </c>
      <c r="C116" s="236">
        <v>0</v>
      </c>
      <c r="D116" s="236">
        <v>0</v>
      </c>
      <c r="E116" s="236">
        <v>0</v>
      </c>
      <c r="F116" s="236">
        <v>0</v>
      </c>
      <c r="G116" s="236">
        <v>0</v>
      </c>
      <c r="H116" s="236">
        <v>0</v>
      </c>
      <c r="I116" s="271">
        <v>1</v>
      </c>
      <c r="J116" s="236" t="s">
        <v>63</v>
      </c>
      <c r="K116" s="276">
        <v>1</v>
      </c>
      <c r="L116" s="256">
        <v>1</v>
      </c>
      <c r="M116" s="271">
        <v>2</v>
      </c>
      <c r="N116" s="256">
        <v>2</v>
      </c>
      <c r="O116" s="256">
        <v>1</v>
      </c>
      <c r="P116" s="1172">
        <v>4</v>
      </c>
      <c r="Q116" s="1173">
        <v>5</v>
      </c>
    </row>
    <row r="117" spans="1:17" ht="12" customHeight="1">
      <c r="A117" s="1089" t="s">
        <v>348</v>
      </c>
      <c r="B117" s="271">
        <v>13</v>
      </c>
      <c r="C117" s="271">
        <v>9</v>
      </c>
      <c r="D117" s="271">
        <v>8</v>
      </c>
      <c r="E117" s="271">
        <v>9</v>
      </c>
      <c r="F117" s="271">
        <v>8</v>
      </c>
      <c r="G117" s="271">
        <v>9</v>
      </c>
      <c r="H117" s="275">
        <v>11</v>
      </c>
      <c r="I117" s="271">
        <v>23</v>
      </c>
      <c r="J117" s="256">
        <v>19</v>
      </c>
      <c r="K117" s="276">
        <v>17</v>
      </c>
      <c r="L117" s="256">
        <v>17</v>
      </c>
      <c r="M117" s="271">
        <v>15</v>
      </c>
      <c r="N117" s="256">
        <v>20</v>
      </c>
      <c r="O117" s="256">
        <v>19</v>
      </c>
      <c r="P117" s="1172">
        <v>15</v>
      </c>
      <c r="Q117" s="1173">
        <v>16</v>
      </c>
    </row>
    <row r="118" spans="1:17" ht="12" customHeight="1">
      <c r="A118" s="1086" t="s">
        <v>454</v>
      </c>
      <c r="B118" s="236">
        <v>0</v>
      </c>
      <c r="C118" s="236">
        <v>0</v>
      </c>
      <c r="D118" s="236">
        <v>0</v>
      </c>
      <c r="E118" s="236">
        <v>0</v>
      </c>
      <c r="F118" s="236">
        <v>0</v>
      </c>
      <c r="G118" s="236">
        <v>0</v>
      </c>
      <c r="H118" s="275">
        <v>1</v>
      </c>
      <c r="I118" s="236">
        <v>0</v>
      </c>
      <c r="J118" s="256">
        <v>1</v>
      </c>
      <c r="K118" s="276">
        <v>1</v>
      </c>
      <c r="L118" s="236" t="s">
        <v>63</v>
      </c>
      <c r="M118" s="236" t="s">
        <v>63</v>
      </c>
      <c r="N118" s="256">
        <v>1</v>
      </c>
      <c r="O118" s="256">
        <v>2</v>
      </c>
      <c r="P118" s="1172">
        <v>1</v>
      </c>
      <c r="Q118" s="1173">
        <v>1</v>
      </c>
    </row>
    <row r="119" spans="1:17" ht="12" customHeight="1">
      <c r="A119" s="1086" t="s">
        <v>455</v>
      </c>
      <c r="B119" s="236">
        <v>0</v>
      </c>
      <c r="C119" s="236">
        <v>0</v>
      </c>
      <c r="D119" s="236">
        <v>0</v>
      </c>
      <c r="E119" s="236">
        <v>0</v>
      </c>
      <c r="F119" s="236">
        <v>0</v>
      </c>
      <c r="G119" s="236">
        <v>0</v>
      </c>
      <c r="H119" s="236">
        <v>0</v>
      </c>
      <c r="I119" s="236">
        <v>0</v>
      </c>
      <c r="J119" s="256">
        <v>1</v>
      </c>
      <c r="K119" s="236" t="s">
        <v>63</v>
      </c>
      <c r="L119" s="236" t="s">
        <v>63</v>
      </c>
      <c r="M119" s="236" t="s">
        <v>63</v>
      </c>
      <c r="N119" s="256">
        <v>1</v>
      </c>
      <c r="O119" s="236" t="s">
        <v>63</v>
      </c>
      <c r="P119" s="1172">
        <v>3</v>
      </c>
      <c r="Q119" s="1173">
        <v>5</v>
      </c>
    </row>
    <row r="120" spans="1:17" ht="12" customHeight="1">
      <c r="A120" s="1089" t="s">
        <v>351</v>
      </c>
      <c r="B120" s="275">
        <v>1</v>
      </c>
      <c r="C120" s="275">
        <v>3</v>
      </c>
      <c r="D120" s="275">
        <v>4</v>
      </c>
      <c r="E120" s="275">
        <v>1</v>
      </c>
      <c r="F120" s="275">
        <v>2</v>
      </c>
      <c r="G120" s="275">
        <v>3</v>
      </c>
      <c r="H120" s="271">
        <v>2</v>
      </c>
      <c r="I120" s="271">
        <v>1</v>
      </c>
      <c r="J120" s="256">
        <v>3</v>
      </c>
      <c r="K120" s="276">
        <v>1</v>
      </c>
      <c r="L120" s="256">
        <v>2</v>
      </c>
      <c r="M120" s="271">
        <v>3</v>
      </c>
      <c r="N120" s="256">
        <v>7</v>
      </c>
      <c r="O120" s="256">
        <v>3</v>
      </c>
      <c r="P120" s="1172">
        <v>8</v>
      </c>
      <c r="Q120" s="1173">
        <v>10</v>
      </c>
    </row>
    <row r="121" spans="1:17" ht="12" customHeight="1">
      <c r="A121" s="1089" t="s">
        <v>353</v>
      </c>
      <c r="B121" s="275"/>
      <c r="C121" s="275"/>
      <c r="D121" s="275"/>
      <c r="E121" s="275"/>
      <c r="F121" s="275"/>
      <c r="G121" s="275"/>
      <c r="H121" s="271"/>
      <c r="I121" s="271">
        <v>0</v>
      </c>
      <c r="J121" s="236" t="s">
        <v>63</v>
      </c>
      <c r="K121" s="236" t="s">
        <v>63</v>
      </c>
      <c r="L121" s="236" t="s">
        <v>63</v>
      </c>
      <c r="M121" s="271">
        <v>1</v>
      </c>
      <c r="N121" s="236" t="s">
        <v>63</v>
      </c>
      <c r="O121" s="256">
        <v>1</v>
      </c>
      <c r="P121" s="1172">
        <v>1</v>
      </c>
      <c r="Q121" s="1087" t="s">
        <v>63</v>
      </c>
    </row>
    <row r="122" spans="1:17" ht="12" customHeight="1">
      <c r="A122" s="1089" t="s">
        <v>354</v>
      </c>
      <c r="B122" s="236">
        <v>0</v>
      </c>
      <c r="C122" s="275">
        <v>1</v>
      </c>
      <c r="D122" s="236">
        <v>0</v>
      </c>
      <c r="E122" s="236">
        <v>0</v>
      </c>
      <c r="F122" s="236">
        <v>0</v>
      </c>
      <c r="G122" s="236">
        <v>0</v>
      </c>
      <c r="H122" s="236">
        <v>0</v>
      </c>
      <c r="I122" s="236">
        <v>0</v>
      </c>
      <c r="J122" s="236" t="s">
        <v>63</v>
      </c>
      <c r="K122" s="276">
        <v>1</v>
      </c>
      <c r="L122" s="256">
        <v>5</v>
      </c>
      <c r="M122" s="236" t="s">
        <v>63</v>
      </c>
      <c r="N122" s="236" t="s">
        <v>63</v>
      </c>
      <c r="O122" s="256">
        <v>2</v>
      </c>
      <c r="P122" s="867" t="s">
        <v>63</v>
      </c>
      <c r="Q122" s="1173">
        <v>6</v>
      </c>
    </row>
    <row r="123" spans="1:17" s="284" customFormat="1" ht="18" customHeight="1">
      <c r="A123" s="1092" t="s">
        <v>456</v>
      </c>
      <c r="B123" s="281">
        <v>0</v>
      </c>
      <c r="C123" s="282"/>
      <c r="D123" s="281">
        <v>0</v>
      </c>
      <c r="E123" s="281">
        <v>0</v>
      </c>
      <c r="F123" s="281">
        <v>0</v>
      </c>
      <c r="G123" s="281">
        <v>0</v>
      </c>
      <c r="H123" s="281">
        <v>0</v>
      </c>
      <c r="I123" s="282">
        <v>2</v>
      </c>
      <c r="J123" s="283">
        <v>1</v>
      </c>
      <c r="K123" s="236" t="s">
        <v>63</v>
      </c>
      <c r="L123" s="236" t="s">
        <v>63</v>
      </c>
      <c r="M123" s="277">
        <v>1</v>
      </c>
      <c r="N123" s="236" t="s">
        <v>63</v>
      </c>
      <c r="O123" s="276">
        <v>1</v>
      </c>
      <c r="P123" s="1172">
        <v>2</v>
      </c>
      <c r="Q123" s="1173">
        <v>3</v>
      </c>
    </row>
    <row r="124" spans="1:17" ht="12" customHeight="1">
      <c r="A124" s="1089" t="s">
        <v>356</v>
      </c>
      <c r="B124" s="271">
        <v>1594</v>
      </c>
      <c r="C124" s="271">
        <v>1670</v>
      </c>
      <c r="D124" s="271">
        <v>1634</v>
      </c>
      <c r="E124" s="271">
        <v>1823</v>
      </c>
      <c r="F124" s="271">
        <v>1959</v>
      </c>
      <c r="G124" s="275">
        <v>2205</v>
      </c>
      <c r="H124" s="275">
        <v>2391</v>
      </c>
      <c r="I124" s="271">
        <v>2883</v>
      </c>
      <c r="J124" s="256">
        <v>2732</v>
      </c>
      <c r="K124" s="276">
        <v>2941</v>
      </c>
      <c r="L124" s="256">
        <v>3132</v>
      </c>
      <c r="M124" s="271">
        <v>3215</v>
      </c>
      <c r="N124" s="256">
        <v>3340</v>
      </c>
      <c r="O124" s="256">
        <v>3552</v>
      </c>
      <c r="P124" s="918">
        <v>3135</v>
      </c>
      <c r="Q124" s="909">
        <v>3044</v>
      </c>
    </row>
    <row r="125" spans="1:17" ht="12" customHeight="1">
      <c r="A125" s="1089" t="s">
        <v>357</v>
      </c>
      <c r="B125" s="275"/>
      <c r="C125" s="236"/>
      <c r="D125" s="236"/>
      <c r="E125" s="275"/>
      <c r="F125" s="236"/>
      <c r="G125" s="236">
        <v>0</v>
      </c>
      <c r="H125" s="236">
        <v>0</v>
      </c>
      <c r="I125" s="236">
        <v>0</v>
      </c>
      <c r="J125" s="236" t="s">
        <v>63</v>
      </c>
      <c r="K125" s="256">
        <v>1</v>
      </c>
      <c r="L125" s="236" t="s">
        <v>63</v>
      </c>
      <c r="M125" s="271">
        <v>2</v>
      </c>
      <c r="N125" s="236" t="s">
        <v>63</v>
      </c>
      <c r="O125" s="236" t="s">
        <v>63</v>
      </c>
      <c r="P125" s="1172">
        <v>1</v>
      </c>
      <c r="Q125" s="1087" t="s">
        <v>63</v>
      </c>
    </row>
    <row r="126" spans="1:17" ht="12" customHeight="1">
      <c r="A126" s="1089" t="s">
        <v>358</v>
      </c>
      <c r="B126" s="271">
        <v>157</v>
      </c>
      <c r="C126" s="271">
        <v>180</v>
      </c>
      <c r="D126" s="271">
        <v>179</v>
      </c>
      <c r="E126" s="271">
        <v>243</v>
      </c>
      <c r="F126" s="271">
        <v>238</v>
      </c>
      <c r="G126" s="271">
        <v>295</v>
      </c>
      <c r="H126" s="275">
        <v>285</v>
      </c>
      <c r="I126" s="271">
        <v>308</v>
      </c>
      <c r="J126" s="256">
        <v>342</v>
      </c>
      <c r="K126" s="276">
        <v>349</v>
      </c>
      <c r="L126" s="256">
        <v>374</v>
      </c>
      <c r="M126" s="271">
        <v>376</v>
      </c>
      <c r="N126" s="256">
        <v>435</v>
      </c>
      <c r="O126" s="256">
        <v>494</v>
      </c>
      <c r="P126" s="1172">
        <v>495</v>
      </c>
      <c r="Q126" s="1173">
        <v>490</v>
      </c>
    </row>
    <row r="127" spans="1:17" ht="12" customHeight="1">
      <c r="A127" s="1086" t="s">
        <v>457</v>
      </c>
      <c r="B127" s="236">
        <v>0</v>
      </c>
      <c r="C127" s="236">
        <v>0</v>
      </c>
      <c r="D127" s="236">
        <v>0</v>
      </c>
      <c r="E127" s="236">
        <v>0</v>
      </c>
      <c r="F127" s="236">
        <v>0</v>
      </c>
      <c r="G127" s="236">
        <v>0</v>
      </c>
      <c r="H127" s="271">
        <v>1</v>
      </c>
      <c r="I127" s="271">
        <v>1</v>
      </c>
      <c r="J127" s="256">
        <v>1</v>
      </c>
      <c r="K127" s="236" t="s">
        <v>63</v>
      </c>
      <c r="L127" s="256">
        <v>2</v>
      </c>
      <c r="M127" s="236" t="s">
        <v>63</v>
      </c>
      <c r="N127" s="236" t="s">
        <v>63</v>
      </c>
      <c r="O127" s="236" t="s">
        <v>63</v>
      </c>
      <c r="P127" s="867" t="s">
        <v>63</v>
      </c>
      <c r="Q127" s="1087" t="s">
        <v>63</v>
      </c>
    </row>
    <row r="128" spans="1:17" ht="12" customHeight="1">
      <c r="A128" s="1089" t="s">
        <v>361</v>
      </c>
      <c r="B128" s="275">
        <v>1</v>
      </c>
      <c r="C128" s="275">
        <v>1</v>
      </c>
      <c r="D128" s="236">
        <v>0</v>
      </c>
      <c r="E128" s="236">
        <v>0</v>
      </c>
      <c r="F128" s="275">
        <v>1</v>
      </c>
      <c r="G128" s="271">
        <v>1</v>
      </c>
      <c r="H128" s="275">
        <v>3</v>
      </c>
      <c r="I128" s="236">
        <v>0</v>
      </c>
      <c r="J128" s="236" t="s">
        <v>63</v>
      </c>
      <c r="K128" s="276">
        <v>1</v>
      </c>
      <c r="L128" s="256">
        <v>2</v>
      </c>
      <c r="M128" s="271">
        <v>4</v>
      </c>
      <c r="N128" s="256">
        <v>1</v>
      </c>
      <c r="O128" s="256">
        <v>2</v>
      </c>
      <c r="P128" s="1172">
        <v>4</v>
      </c>
      <c r="Q128" s="1173">
        <v>2</v>
      </c>
    </row>
    <row r="129" spans="1:17" ht="12" customHeight="1">
      <c r="A129" s="1089" t="s">
        <v>363</v>
      </c>
      <c r="B129" s="236">
        <v>0</v>
      </c>
      <c r="C129" s="236">
        <v>0</v>
      </c>
      <c r="D129" s="275">
        <v>1</v>
      </c>
      <c r="E129" s="236">
        <v>0</v>
      </c>
      <c r="F129" s="275">
        <v>1</v>
      </c>
      <c r="G129" s="275">
        <v>1</v>
      </c>
      <c r="H129" s="236">
        <v>0</v>
      </c>
      <c r="I129" s="271">
        <v>1</v>
      </c>
      <c r="J129" s="256">
        <v>2</v>
      </c>
      <c r="K129" s="276">
        <v>1</v>
      </c>
      <c r="L129" s="256">
        <v>1</v>
      </c>
      <c r="M129" s="271">
        <v>2</v>
      </c>
      <c r="N129" s="256">
        <v>1</v>
      </c>
      <c r="O129" s="256">
        <v>1</v>
      </c>
      <c r="P129" s="867" t="s">
        <v>63</v>
      </c>
      <c r="Q129" s="1173">
        <v>1</v>
      </c>
    </row>
    <row r="130" spans="1:17" ht="12" customHeight="1">
      <c r="A130" s="1089" t="s">
        <v>362</v>
      </c>
      <c r="B130" s="271">
        <v>285</v>
      </c>
      <c r="C130" s="271">
        <v>288</v>
      </c>
      <c r="D130" s="271">
        <v>303</v>
      </c>
      <c r="E130" s="271">
        <v>414</v>
      </c>
      <c r="F130" s="271">
        <v>411</v>
      </c>
      <c r="G130" s="271">
        <v>441</v>
      </c>
      <c r="H130" s="271">
        <v>510</v>
      </c>
      <c r="I130" s="271">
        <v>601</v>
      </c>
      <c r="J130" s="256">
        <v>625</v>
      </c>
      <c r="K130" s="276">
        <v>720</v>
      </c>
      <c r="L130" s="256">
        <v>628</v>
      </c>
      <c r="M130" s="271">
        <v>636</v>
      </c>
      <c r="N130" s="256">
        <v>676</v>
      </c>
      <c r="O130" s="256">
        <v>759</v>
      </c>
      <c r="P130" s="1172">
        <v>699</v>
      </c>
      <c r="Q130" s="1173">
        <v>669</v>
      </c>
    </row>
    <row r="131" spans="1:17" ht="12" customHeight="1">
      <c r="A131" s="1089" t="s">
        <v>364</v>
      </c>
      <c r="B131" s="236">
        <v>0</v>
      </c>
      <c r="C131" s="271">
        <v>2</v>
      </c>
      <c r="D131" s="271">
        <v>4</v>
      </c>
      <c r="E131" s="271">
        <v>2</v>
      </c>
      <c r="F131" s="271">
        <v>3</v>
      </c>
      <c r="G131" s="275">
        <v>1</v>
      </c>
      <c r="H131" s="271">
        <v>5</v>
      </c>
      <c r="I131" s="271">
        <v>3</v>
      </c>
      <c r="J131" s="256">
        <v>5</v>
      </c>
      <c r="K131" s="276">
        <v>1</v>
      </c>
      <c r="L131" s="256">
        <v>4</v>
      </c>
      <c r="M131" s="271">
        <v>5</v>
      </c>
      <c r="N131" s="256">
        <v>3</v>
      </c>
      <c r="O131" s="256">
        <v>2</v>
      </c>
      <c r="P131" s="1172">
        <v>2</v>
      </c>
      <c r="Q131" s="1173">
        <v>1</v>
      </c>
    </row>
    <row r="132" spans="1:17" ht="12" customHeight="1">
      <c r="A132" s="1089" t="s">
        <v>365</v>
      </c>
      <c r="B132" s="271">
        <v>4</v>
      </c>
      <c r="C132" s="271">
        <v>6</v>
      </c>
      <c r="D132" s="271">
        <v>5</v>
      </c>
      <c r="E132" s="271">
        <v>2</v>
      </c>
      <c r="F132" s="271">
        <v>2</v>
      </c>
      <c r="G132" s="271">
        <v>11</v>
      </c>
      <c r="H132" s="275">
        <v>14</v>
      </c>
      <c r="I132" s="271">
        <v>8</v>
      </c>
      <c r="J132" s="256">
        <v>17</v>
      </c>
      <c r="K132" s="276">
        <v>19</v>
      </c>
      <c r="L132" s="256">
        <v>18</v>
      </c>
      <c r="M132" s="271">
        <v>16</v>
      </c>
      <c r="N132" s="256">
        <v>26</v>
      </c>
      <c r="O132" s="256">
        <v>19</v>
      </c>
      <c r="P132" s="1172">
        <v>14</v>
      </c>
      <c r="Q132" s="1173">
        <v>12</v>
      </c>
    </row>
    <row r="133" spans="1:17" ht="12" customHeight="1">
      <c r="A133" s="1089" t="s">
        <v>367</v>
      </c>
      <c r="B133" s="236">
        <v>0</v>
      </c>
      <c r="C133" s="275">
        <v>1</v>
      </c>
      <c r="D133" s="275">
        <v>3</v>
      </c>
      <c r="E133" s="275">
        <v>4</v>
      </c>
      <c r="F133" s="275">
        <v>1</v>
      </c>
      <c r="G133" s="271">
        <v>4</v>
      </c>
      <c r="H133" s="275">
        <v>3</v>
      </c>
      <c r="I133" s="271">
        <v>1</v>
      </c>
      <c r="J133" s="256">
        <v>2</v>
      </c>
      <c r="K133" s="276">
        <v>5</v>
      </c>
      <c r="L133" s="256">
        <v>9</v>
      </c>
      <c r="M133" s="271">
        <v>9</v>
      </c>
      <c r="N133" s="256">
        <v>6</v>
      </c>
      <c r="O133" s="256">
        <v>5</v>
      </c>
      <c r="P133" s="1172">
        <v>5</v>
      </c>
      <c r="Q133" s="1173">
        <v>5</v>
      </c>
    </row>
    <row r="134" spans="1:17" ht="12" customHeight="1">
      <c r="A134" s="1089" t="s">
        <v>368</v>
      </c>
      <c r="B134" s="236">
        <v>0</v>
      </c>
      <c r="C134" s="236">
        <v>0</v>
      </c>
      <c r="D134" s="236">
        <v>0</v>
      </c>
      <c r="E134" s="275">
        <v>1</v>
      </c>
      <c r="F134" s="236">
        <v>0</v>
      </c>
      <c r="G134" s="275">
        <v>1</v>
      </c>
      <c r="H134" s="280">
        <v>2</v>
      </c>
      <c r="I134" s="236">
        <v>0</v>
      </c>
      <c r="J134" s="256">
        <v>1</v>
      </c>
      <c r="K134" s="236" t="s">
        <v>63</v>
      </c>
      <c r="L134" s="236" t="s">
        <v>63</v>
      </c>
      <c r="M134" s="271">
        <v>1</v>
      </c>
      <c r="N134" s="256">
        <v>1</v>
      </c>
      <c r="O134" s="256">
        <v>2</v>
      </c>
      <c r="P134" s="1172">
        <v>1</v>
      </c>
      <c r="Q134" s="1173">
        <v>1</v>
      </c>
    </row>
    <row r="135" spans="1:17" ht="12" customHeight="1">
      <c r="A135" s="1089" t="s">
        <v>369</v>
      </c>
      <c r="B135" s="271">
        <v>2</v>
      </c>
      <c r="C135" s="271">
        <v>1</v>
      </c>
      <c r="D135" s="271">
        <v>8</v>
      </c>
      <c r="E135" s="271">
        <v>1</v>
      </c>
      <c r="F135" s="271">
        <v>5</v>
      </c>
      <c r="G135" s="271">
        <v>4</v>
      </c>
      <c r="H135" s="275">
        <v>1</v>
      </c>
      <c r="I135" s="271">
        <v>4</v>
      </c>
      <c r="J135" s="256">
        <v>4</v>
      </c>
      <c r="K135" s="276">
        <v>9</v>
      </c>
      <c r="L135" s="256">
        <v>7</v>
      </c>
      <c r="M135" s="271">
        <v>9</v>
      </c>
      <c r="N135" s="256">
        <v>10</v>
      </c>
      <c r="O135" s="256">
        <v>14</v>
      </c>
      <c r="P135" s="1172">
        <v>8</v>
      </c>
      <c r="Q135" s="1173">
        <v>7</v>
      </c>
    </row>
    <row r="136" spans="1:17" ht="12" customHeight="1">
      <c r="A136" s="1089" t="s">
        <v>370</v>
      </c>
      <c r="B136" s="271">
        <v>26</v>
      </c>
      <c r="C136" s="271">
        <v>22</v>
      </c>
      <c r="D136" s="271">
        <v>24</v>
      </c>
      <c r="E136" s="271">
        <v>33</v>
      </c>
      <c r="F136" s="271">
        <v>37</v>
      </c>
      <c r="G136" s="275">
        <v>38</v>
      </c>
      <c r="H136" s="271">
        <v>35</v>
      </c>
      <c r="I136" s="271">
        <v>45</v>
      </c>
      <c r="J136" s="256">
        <v>43</v>
      </c>
      <c r="K136" s="276">
        <v>46</v>
      </c>
      <c r="L136" s="256">
        <v>66</v>
      </c>
      <c r="M136" s="271">
        <v>82</v>
      </c>
      <c r="N136" s="256">
        <v>88</v>
      </c>
      <c r="O136" s="256">
        <v>71</v>
      </c>
      <c r="P136" s="1172">
        <v>92</v>
      </c>
      <c r="Q136" s="1173">
        <v>90</v>
      </c>
    </row>
    <row r="137" spans="1:17" ht="12" customHeight="1">
      <c r="A137" s="1089" t="s">
        <v>371</v>
      </c>
      <c r="B137" s="271">
        <v>37</v>
      </c>
      <c r="C137" s="271">
        <v>64</v>
      </c>
      <c r="D137" s="271">
        <v>50</v>
      </c>
      <c r="E137" s="271">
        <v>48</v>
      </c>
      <c r="F137" s="271">
        <v>61</v>
      </c>
      <c r="G137" s="271">
        <v>108</v>
      </c>
      <c r="H137" s="271">
        <v>101</v>
      </c>
      <c r="I137" s="271">
        <v>172</v>
      </c>
      <c r="J137" s="256">
        <v>201</v>
      </c>
      <c r="K137" s="276">
        <v>265</v>
      </c>
      <c r="L137" s="256">
        <v>281</v>
      </c>
      <c r="M137" s="271">
        <v>291</v>
      </c>
      <c r="N137" s="256">
        <v>337</v>
      </c>
      <c r="O137" s="256">
        <v>439</v>
      </c>
      <c r="P137" s="1172">
        <v>445</v>
      </c>
      <c r="Q137" s="1173">
        <v>380</v>
      </c>
    </row>
    <row r="138" spans="1:17" ht="12" customHeight="1">
      <c r="A138" s="1089" t="s">
        <v>372</v>
      </c>
      <c r="B138" s="271">
        <v>16</v>
      </c>
      <c r="C138" s="275">
        <v>30</v>
      </c>
      <c r="D138" s="275">
        <v>18</v>
      </c>
      <c r="E138" s="275">
        <v>28</v>
      </c>
      <c r="F138" s="275">
        <v>34</v>
      </c>
      <c r="G138" s="271">
        <v>47</v>
      </c>
      <c r="H138" s="271">
        <v>58</v>
      </c>
      <c r="I138" s="271">
        <v>52</v>
      </c>
      <c r="J138" s="256">
        <v>68</v>
      </c>
      <c r="K138" s="276">
        <v>83</v>
      </c>
      <c r="L138" s="256">
        <v>115</v>
      </c>
      <c r="M138" s="271">
        <v>110</v>
      </c>
      <c r="N138" s="256">
        <v>151</v>
      </c>
      <c r="O138" s="256">
        <v>167</v>
      </c>
      <c r="P138" s="1172">
        <v>178</v>
      </c>
      <c r="Q138" s="1173">
        <v>131</v>
      </c>
    </row>
    <row r="139" spans="1:17" ht="12" customHeight="1">
      <c r="A139" s="1089" t="s">
        <v>373</v>
      </c>
      <c r="B139" s="236">
        <v>0</v>
      </c>
      <c r="C139" s="271">
        <v>1</v>
      </c>
      <c r="D139" s="271">
        <v>1</v>
      </c>
      <c r="E139" s="271">
        <v>1</v>
      </c>
      <c r="F139" s="271">
        <v>1</v>
      </c>
      <c r="G139" s="271">
        <v>3</v>
      </c>
      <c r="H139" s="275">
        <v>6</v>
      </c>
      <c r="I139" s="271">
        <v>7</v>
      </c>
      <c r="J139" s="256">
        <v>8</v>
      </c>
      <c r="K139" s="276">
        <v>9</v>
      </c>
      <c r="L139" s="256">
        <v>20</v>
      </c>
      <c r="M139" s="271">
        <v>28</v>
      </c>
      <c r="N139" s="256">
        <v>33</v>
      </c>
      <c r="O139" s="256">
        <v>22</v>
      </c>
      <c r="P139" s="1172">
        <v>24</v>
      </c>
      <c r="Q139" s="1173">
        <v>32</v>
      </c>
    </row>
    <row r="140" spans="1:17" ht="12" customHeight="1">
      <c r="A140" s="1089" t="s">
        <v>374</v>
      </c>
      <c r="B140" s="271">
        <v>11</v>
      </c>
      <c r="C140" s="271">
        <v>11</v>
      </c>
      <c r="D140" s="271">
        <v>7</v>
      </c>
      <c r="E140" s="271">
        <v>17</v>
      </c>
      <c r="F140" s="271">
        <v>24</v>
      </c>
      <c r="G140" s="275">
        <v>47</v>
      </c>
      <c r="H140" s="271">
        <v>52</v>
      </c>
      <c r="I140" s="271">
        <v>68</v>
      </c>
      <c r="J140" s="256">
        <v>72</v>
      </c>
      <c r="K140" s="276">
        <v>82</v>
      </c>
      <c r="L140" s="256">
        <v>110</v>
      </c>
      <c r="M140" s="271">
        <v>96</v>
      </c>
      <c r="N140" s="256">
        <v>106</v>
      </c>
      <c r="O140" s="256">
        <v>120</v>
      </c>
      <c r="P140" s="1172">
        <v>114</v>
      </c>
      <c r="Q140" s="1173">
        <v>113</v>
      </c>
    </row>
    <row r="141" spans="1:17" ht="12" customHeight="1">
      <c r="A141" s="1089" t="s">
        <v>375</v>
      </c>
      <c r="B141" s="271">
        <v>183</v>
      </c>
      <c r="C141" s="271">
        <v>186</v>
      </c>
      <c r="D141" s="271">
        <v>206</v>
      </c>
      <c r="E141" s="271">
        <v>246</v>
      </c>
      <c r="F141" s="271">
        <v>311</v>
      </c>
      <c r="G141" s="271">
        <v>335</v>
      </c>
      <c r="H141" s="271">
        <v>409</v>
      </c>
      <c r="I141" s="271">
        <v>438</v>
      </c>
      <c r="J141" s="256">
        <v>457</v>
      </c>
      <c r="K141" s="276">
        <v>542</v>
      </c>
      <c r="L141" s="256">
        <v>569</v>
      </c>
      <c r="M141" s="271">
        <v>536</v>
      </c>
      <c r="N141" s="256">
        <v>615</v>
      </c>
      <c r="O141" s="256">
        <v>711</v>
      </c>
      <c r="P141" s="1172">
        <v>731</v>
      </c>
      <c r="Q141" s="1173">
        <v>670</v>
      </c>
    </row>
    <row r="142" spans="1:17" ht="12" customHeight="1">
      <c r="A142" s="1093" t="s">
        <v>376</v>
      </c>
      <c r="B142" s="271"/>
      <c r="C142" s="271"/>
      <c r="D142" s="271"/>
      <c r="E142" s="271"/>
      <c r="F142" s="271"/>
      <c r="G142" s="271"/>
      <c r="H142" s="271"/>
      <c r="I142" s="271"/>
      <c r="J142" s="256"/>
      <c r="K142" s="236" t="s">
        <v>63</v>
      </c>
      <c r="L142" s="236" t="s">
        <v>63</v>
      </c>
      <c r="M142" s="236" t="s">
        <v>63</v>
      </c>
      <c r="N142" s="236" t="s">
        <v>63</v>
      </c>
      <c r="O142" s="256">
        <v>1</v>
      </c>
      <c r="P142" s="867" t="s">
        <v>63</v>
      </c>
      <c r="Q142" s="1087" t="s">
        <v>63</v>
      </c>
    </row>
    <row r="143" spans="1:17" ht="12" customHeight="1">
      <c r="A143" s="1089" t="s">
        <v>458</v>
      </c>
      <c r="B143" s="236">
        <v>0</v>
      </c>
      <c r="C143" s="275">
        <v>1</v>
      </c>
      <c r="D143" s="236">
        <v>0</v>
      </c>
      <c r="E143" s="236">
        <v>0</v>
      </c>
      <c r="F143" s="236">
        <v>0</v>
      </c>
      <c r="G143" s="236">
        <v>0</v>
      </c>
      <c r="H143" s="236">
        <v>0</v>
      </c>
      <c r="I143" s="271">
        <v>1</v>
      </c>
      <c r="J143" s="236" t="s">
        <v>63</v>
      </c>
      <c r="K143" s="276">
        <v>1</v>
      </c>
      <c r="L143" s="236" t="s">
        <v>63</v>
      </c>
      <c r="M143" s="236" t="s">
        <v>63</v>
      </c>
      <c r="N143" s="236" t="s">
        <v>63</v>
      </c>
      <c r="O143" s="256">
        <v>1</v>
      </c>
      <c r="P143" s="867" t="s">
        <v>63</v>
      </c>
      <c r="Q143" s="1087" t="s">
        <v>63</v>
      </c>
    </row>
    <row r="144" spans="1:17" ht="12" customHeight="1">
      <c r="A144" s="1089" t="s">
        <v>378</v>
      </c>
      <c r="B144" s="236"/>
      <c r="C144" s="275"/>
      <c r="D144" s="236"/>
      <c r="E144" s="236"/>
      <c r="F144" s="236"/>
      <c r="G144" s="236"/>
      <c r="H144" s="236"/>
      <c r="I144" s="271">
        <v>0</v>
      </c>
      <c r="J144" s="236" t="s">
        <v>63</v>
      </c>
      <c r="K144" s="236" t="s">
        <v>63</v>
      </c>
      <c r="L144" s="236" t="s">
        <v>63</v>
      </c>
      <c r="M144" s="271">
        <v>1</v>
      </c>
      <c r="N144" s="236" t="s">
        <v>63</v>
      </c>
      <c r="O144" s="236" t="s">
        <v>63</v>
      </c>
      <c r="P144" s="1172">
        <v>2</v>
      </c>
      <c r="Q144" s="1087" t="s">
        <v>63</v>
      </c>
    </row>
    <row r="145" spans="1:17" ht="12" customHeight="1">
      <c r="A145" s="1089" t="s">
        <v>459</v>
      </c>
      <c r="B145" s="275">
        <v>4</v>
      </c>
      <c r="C145" s="236">
        <v>0</v>
      </c>
      <c r="D145" s="236">
        <v>0</v>
      </c>
      <c r="E145" s="275">
        <v>2</v>
      </c>
      <c r="F145" s="236">
        <v>0</v>
      </c>
      <c r="G145" s="236">
        <v>0</v>
      </c>
      <c r="H145" s="236">
        <v>0</v>
      </c>
      <c r="I145" s="236">
        <v>0</v>
      </c>
      <c r="J145" s="236" t="s">
        <v>63</v>
      </c>
      <c r="K145" s="236" t="s">
        <v>63</v>
      </c>
      <c r="L145" s="256">
        <v>4</v>
      </c>
      <c r="M145" s="271">
        <v>1</v>
      </c>
      <c r="N145" s="256">
        <v>1</v>
      </c>
      <c r="O145" s="256">
        <v>6</v>
      </c>
      <c r="P145" s="1172">
        <v>2</v>
      </c>
      <c r="Q145" s="1173">
        <v>3</v>
      </c>
    </row>
    <row r="146" spans="1:17" ht="12" customHeight="1">
      <c r="A146" s="1086" t="s">
        <v>381</v>
      </c>
      <c r="B146" s="236">
        <v>0</v>
      </c>
      <c r="C146" s="236">
        <v>0</v>
      </c>
      <c r="D146" s="236">
        <v>0</v>
      </c>
      <c r="E146" s="236">
        <v>0</v>
      </c>
      <c r="F146" s="236">
        <v>0</v>
      </c>
      <c r="G146" s="236">
        <v>0</v>
      </c>
      <c r="H146" s="275">
        <v>1</v>
      </c>
      <c r="I146" s="271">
        <v>1</v>
      </c>
      <c r="J146" s="236" t="s">
        <v>63</v>
      </c>
      <c r="K146" s="236" t="s">
        <v>63</v>
      </c>
      <c r="L146" s="256">
        <v>2</v>
      </c>
      <c r="M146" s="271">
        <v>1</v>
      </c>
      <c r="N146" s="256">
        <v>1</v>
      </c>
      <c r="O146" s="256">
        <v>1</v>
      </c>
      <c r="P146" s="1172">
        <v>1</v>
      </c>
      <c r="Q146" s="1173">
        <v>12</v>
      </c>
    </row>
    <row r="147" spans="1:17" ht="12" customHeight="1">
      <c r="A147" s="1089" t="s">
        <v>382</v>
      </c>
      <c r="B147" s="271">
        <v>23</v>
      </c>
      <c r="C147" s="271">
        <v>28</v>
      </c>
      <c r="D147" s="271">
        <v>20</v>
      </c>
      <c r="E147" s="271">
        <v>51</v>
      </c>
      <c r="F147" s="271">
        <v>56</v>
      </c>
      <c r="G147" s="271">
        <v>152</v>
      </c>
      <c r="H147" s="275">
        <v>206</v>
      </c>
      <c r="I147" s="271">
        <v>273</v>
      </c>
      <c r="J147" s="256">
        <v>339</v>
      </c>
      <c r="K147" s="276">
        <v>442</v>
      </c>
      <c r="L147" s="256">
        <v>541</v>
      </c>
      <c r="M147" s="271">
        <v>608</v>
      </c>
      <c r="N147" s="256">
        <v>871</v>
      </c>
      <c r="O147" s="256">
        <v>1007</v>
      </c>
      <c r="P147" s="918">
        <v>1245</v>
      </c>
      <c r="Q147" s="909">
        <v>1360</v>
      </c>
    </row>
    <row r="148" spans="1:17" s="278" customFormat="1" ht="12" customHeight="1">
      <c r="A148" s="1089" t="s">
        <v>383</v>
      </c>
      <c r="B148" s="236">
        <v>0</v>
      </c>
      <c r="C148" s="236">
        <v>0</v>
      </c>
      <c r="D148" s="236">
        <v>0</v>
      </c>
      <c r="E148" s="271">
        <v>1</v>
      </c>
      <c r="F148" s="236">
        <v>0</v>
      </c>
      <c r="G148" s="236">
        <v>0</v>
      </c>
      <c r="H148" s="236">
        <v>0</v>
      </c>
      <c r="I148" s="271">
        <v>1</v>
      </c>
      <c r="J148" s="236" t="s">
        <v>63</v>
      </c>
      <c r="K148" s="236" t="s">
        <v>63</v>
      </c>
      <c r="L148" s="236" t="s">
        <v>63</v>
      </c>
      <c r="M148" s="236" t="s">
        <v>63</v>
      </c>
      <c r="N148" s="236" t="s">
        <v>63</v>
      </c>
      <c r="O148" s="236" t="s">
        <v>63</v>
      </c>
      <c r="P148" s="867" t="s">
        <v>63</v>
      </c>
      <c r="Q148" s="1087" t="s">
        <v>63</v>
      </c>
    </row>
    <row r="149" spans="1:17" ht="12" customHeight="1">
      <c r="A149" s="1089" t="s">
        <v>460</v>
      </c>
      <c r="B149" s="275">
        <v>6</v>
      </c>
      <c r="C149" s="271">
        <v>2</v>
      </c>
      <c r="D149" s="271">
        <v>5</v>
      </c>
      <c r="E149" s="271">
        <v>4</v>
      </c>
      <c r="F149" s="271">
        <v>5</v>
      </c>
      <c r="G149" s="275">
        <v>11</v>
      </c>
      <c r="H149" s="271">
        <v>8</v>
      </c>
      <c r="I149" s="271">
        <v>12</v>
      </c>
      <c r="J149" s="256">
        <v>7</v>
      </c>
      <c r="K149" s="276">
        <v>15</v>
      </c>
      <c r="L149" s="256">
        <v>20</v>
      </c>
      <c r="M149" s="271">
        <v>21</v>
      </c>
      <c r="N149" s="256">
        <v>26</v>
      </c>
      <c r="O149" s="256">
        <v>33</v>
      </c>
      <c r="P149" s="1172">
        <v>35</v>
      </c>
      <c r="Q149" s="1173">
        <v>22</v>
      </c>
    </row>
    <row r="150" spans="1:17" ht="12" customHeight="1">
      <c r="A150" s="1089" t="s">
        <v>385</v>
      </c>
      <c r="B150" s="275">
        <v>2</v>
      </c>
      <c r="C150" s="275">
        <v>1</v>
      </c>
      <c r="D150" s="236">
        <v>0</v>
      </c>
      <c r="E150" s="236">
        <v>0</v>
      </c>
      <c r="F150" s="236">
        <v>0</v>
      </c>
      <c r="G150" s="271">
        <v>1</v>
      </c>
      <c r="H150" s="275">
        <v>1</v>
      </c>
      <c r="I150" s="271">
        <v>4</v>
      </c>
      <c r="J150" s="256">
        <v>2</v>
      </c>
      <c r="K150" s="276">
        <v>2</v>
      </c>
      <c r="L150" s="256">
        <v>5</v>
      </c>
      <c r="M150" s="271">
        <v>2</v>
      </c>
      <c r="N150" s="236" t="s">
        <v>63</v>
      </c>
      <c r="O150" s="256">
        <v>1</v>
      </c>
      <c r="P150" s="1172">
        <v>2</v>
      </c>
      <c r="Q150" s="1087" t="s">
        <v>63</v>
      </c>
    </row>
    <row r="151" spans="1:17" ht="12" customHeight="1">
      <c r="A151" s="1089" t="s">
        <v>386</v>
      </c>
      <c r="B151" s="271">
        <v>457</v>
      </c>
      <c r="C151" s="271">
        <v>426</v>
      </c>
      <c r="D151" s="271">
        <v>496</v>
      </c>
      <c r="E151" s="271">
        <v>591</v>
      </c>
      <c r="F151" s="271">
        <v>693</v>
      </c>
      <c r="G151" s="271">
        <v>800</v>
      </c>
      <c r="H151" s="275">
        <v>840</v>
      </c>
      <c r="I151" s="271">
        <v>963</v>
      </c>
      <c r="J151" s="256">
        <v>1074</v>
      </c>
      <c r="K151" s="276">
        <v>1019</v>
      </c>
      <c r="L151" s="256">
        <v>1046</v>
      </c>
      <c r="M151" s="271">
        <v>1071</v>
      </c>
      <c r="N151" s="256">
        <v>1103</v>
      </c>
      <c r="O151" s="256">
        <v>1191</v>
      </c>
      <c r="P151" s="918">
        <v>1100</v>
      </c>
      <c r="Q151" s="909">
        <v>1102</v>
      </c>
    </row>
    <row r="152" spans="1:17" ht="12" customHeight="1">
      <c r="A152" s="1089" t="s">
        <v>461</v>
      </c>
      <c r="B152" s="271"/>
      <c r="C152" s="271"/>
      <c r="D152" s="271"/>
      <c r="E152" s="271"/>
      <c r="F152" s="271"/>
      <c r="G152" s="271">
        <v>0</v>
      </c>
      <c r="H152" s="275">
        <v>0</v>
      </c>
      <c r="I152" s="271">
        <v>0</v>
      </c>
      <c r="J152" s="236" t="s">
        <v>63</v>
      </c>
      <c r="K152" s="256">
        <v>1</v>
      </c>
      <c r="L152" s="236" t="s">
        <v>63</v>
      </c>
      <c r="M152" s="236" t="s">
        <v>63</v>
      </c>
      <c r="N152" s="236" t="s">
        <v>63</v>
      </c>
      <c r="O152" s="236" t="s">
        <v>63</v>
      </c>
      <c r="P152" s="1172">
        <v>2</v>
      </c>
      <c r="Q152" s="1087" t="s">
        <v>63</v>
      </c>
    </row>
    <row r="153" spans="1:17" ht="12" customHeight="1">
      <c r="A153" s="1089" t="s">
        <v>388</v>
      </c>
      <c r="B153" s="271">
        <v>8</v>
      </c>
      <c r="C153" s="271">
        <v>13</v>
      </c>
      <c r="D153" s="271">
        <v>13</v>
      </c>
      <c r="E153" s="271">
        <v>15</v>
      </c>
      <c r="F153" s="271">
        <v>22</v>
      </c>
      <c r="G153" s="275">
        <v>21</v>
      </c>
      <c r="H153" s="271">
        <v>14</v>
      </c>
      <c r="I153" s="271">
        <v>26</v>
      </c>
      <c r="J153" s="256">
        <v>25</v>
      </c>
      <c r="K153" s="276">
        <v>26</v>
      </c>
      <c r="L153" s="256">
        <v>42</v>
      </c>
      <c r="M153" s="271">
        <v>40</v>
      </c>
      <c r="N153" s="256">
        <v>58</v>
      </c>
      <c r="O153" s="256">
        <v>57</v>
      </c>
      <c r="P153" s="1172">
        <v>53</v>
      </c>
      <c r="Q153" s="1173">
        <v>61</v>
      </c>
    </row>
    <row r="154" spans="1:17" ht="12" customHeight="1">
      <c r="A154" s="1089" t="s">
        <v>389</v>
      </c>
      <c r="B154" s="271">
        <v>23</v>
      </c>
      <c r="C154" s="271">
        <v>17</v>
      </c>
      <c r="D154" s="271">
        <v>27</v>
      </c>
      <c r="E154" s="271">
        <v>26</v>
      </c>
      <c r="F154" s="271">
        <v>30</v>
      </c>
      <c r="G154" s="271">
        <v>42</v>
      </c>
      <c r="H154" s="271">
        <v>47</v>
      </c>
      <c r="I154" s="271">
        <v>50</v>
      </c>
      <c r="J154" s="256">
        <v>40</v>
      </c>
      <c r="K154" s="276">
        <v>65</v>
      </c>
      <c r="L154" s="256">
        <v>57</v>
      </c>
      <c r="M154" s="271">
        <v>77</v>
      </c>
      <c r="N154" s="256">
        <v>79</v>
      </c>
      <c r="O154" s="256">
        <v>91</v>
      </c>
      <c r="P154" s="1172">
        <v>87</v>
      </c>
      <c r="Q154" s="1173">
        <v>81</v>
      </c>
    </row>
    <row r="155" spans="1:17" ht="12" customHeight="1">
      <c r="A155" s="1089" t="s">
        <v>390</v>
      </c>
      <c r="B155" s="271">
        <v>117</v>
      </c>
      <c r="C155" s="271">
        <v>111</v>
      </c>
      <c r="D155" s="271">
        <v>148</v>
      </c>
      <c r="E155" s="271">
        <v>143</v>
      </c>
      <c r="F155" s="271">
        <v>134</v>
      </c>
      <c r="G155" s="275">
        <v>156</v>
      </c>
      <c r="H155" s="271">
        <v>179</v>
      </c>
      <c r="I155" s="271">
        <v>179</v>
      </c>
      <c r="J155" s="256">
        <v>198</v>
      </c>
      <c r="K155" s="276">
        <v>208</v>
      </c>
      <c r="L155" s="256">
        <v>216</v>
      </c>
      <c r="M155" s="271">
        <v>190</v>
      </c>
      <c r="N155" s="256">
        <v>202</v>
      </c>
      <c r="O155" s="256">
        <v>221</v>
      </c>
      <c r="P155" s="1172">
        <v>154</v>
      </c>
      <c r="Q155" s="1173">
        <v>180</v>
      </c>
    </row>
    <row r="156" spans="1:17" ht="12" customHeight="1">
      <c r="A156" s="1089" t="s">
        <v>391</v>
      </c>
      <c r="B156" s="271">
        <v>350</v>
      </c>
      <c r="C156" s="271">
        <v>386</v>
      </c>
      <c r="D156" s="271">
        <v>415</v>
      </c>
      <c r="E156" s="271">
        <v>484</v>
      </c>
      <c r="F156" s="271">
        <v>528</v>
      </c>
      <c r="G156" s="271">
        <v>708</v>
      </c>
      <c r="H156" s="271">
        <v>739</v>
      </c>
      <c r="I156" s="271">
        <v>862</v>
      </c>
      <c r="J156" s="256">
        <v>857</v>
      </c>
      <c r="K156" s="276">
        <v>940</v>
      </c>
      <c r="L156" s="256">
        <v>926</v>
      </c>
      <c r="M156" s="271">
        <v>965</v>
      </c>
      <c r="N156" s="256">
        <v>1058</v>
      </c>
      <c r="O156" s="256">
        <v>1187</v>
      </c>
      <c r="P156" s="918">
        <v>1137</v>
      </c>
      <c r="Q156" s="909">
        <v>1170</v>
      </c>
    </row>
    <row r="157" spans="1:17" ht="12" customHeight="1">
      <c r="A157" s="1089" t="s">
        <v>392</v>
      </c>
      <c r="B157" s="271">
        <v>5</v>
      </c>
      <c r="C157" s="271">
        <v>1</v>
      </c>
      <c r="D157" s="271">
        <v>6</v>
      </c>
      <c r="E157" s="271">
        <v>4</v>
      </c>
      <c r="F157" s="271">
        <v>8</v>
      </c>
      <c r="G157" s="271">
        <v>3</v>
      </c>
      <c r="H157" s="271">
        <v>5</v>
      </c>
      <c r="I157" s="271">
        <v>6</v>
      </c>
      <c r="J157" s="256">
        <v>6</v>
      </c>
      <c r="K157" s="276">
        <v>6</v>
      </c>
      <c r="L157" s="256">
        <v>6</v>
      </c>
      <c r="M157" s="271">
        <v>7</v>
      </c>
      <c r="N157" s="256">
        <v>10</v>
      </c>
      <c r="O157" s="256">
        <v>11</v>
      </c>
      <c r="P157" s="1172">
        <v>17</v>
      </c>
      <c r="Q157" s="1173">
        <v>14</v>
      </c>
    </row>
    <row r="158" spans="1:17" ht="12" customHeight="1">
      <c r="A158" s="1089" t="s">
        <v>393</v>
      </c>
      <c r="B158" s="271"/>
      <c r="C158" s="271"/>
      <c r="D158" s="271"/>
      <c r="E158" s="271"/>
      <c r="F158" s="271"/>
      <c r="G158" s="271"/>
      <c r="H158" s="271">
        <v>0</v>
      </c>
      <c r="I158" s="271">
        <v>0</v>
      </c>
      <c r="J158" s="236" t="s">
        <v>63</v>
      </c>
      <c r="K158" s="236" t="s">
        <v>63</v>
      </c>
      <c r="L158" s="256">
        <v>1</v>
      </c>
      <c r="M158" s="236" t="s">
        <v>63</v>
      </c>
      <c r="N158" s="236" t="s">
        <v>63</v>
      </c>
      <c r="O158" s="236" t="s">
        <v>63</v>
      </c>
      <c r="P158" s="1172">
        <v>2</v>
      </c>
      <c r="Q158" s="1087" t="s">
        <v>63</v>
      </c>
    </row>
    <row r="159" spans="1:17" ht="12" customHeight="1">
      <c r="A159" s="1089" t="s">
        <v>394</v>
      </c>
      <c r="B159" s="271">
        <v>1298</v>
      </c>
      <c r="C159" s="271">
        <v>1249</v>
      </c>
      <c r="D159" s="271">
        <v>1230</v>
      </c>
      <c r="E159" s="271">
        <v>1509</v>
      </c>
      <c r="F159" s="271">
        <v>1757</v>
      </c>
      <c r="G159" s="275">
        <v>2207</v>
      </c>
      <c r="H159" s="271">
        <v>2309</v>
      </c>
      <c r="I159" s="271">
        <v>2905</v>
      </c>
      <c r="J159" s="256">
        <v>2828</v>
      </c>
      <c r="K159" s="276">
        <v>3044</v>
      </c>
      <c r="L159" s="256">
        <v>3327</v>
      </c>
      <c r="M159" s="271">
        <v>3164</v>
      </c>
      <c r="N159" s="256">
        <v>3321</v>
      </c>
      <c r="O159" s="256">
        <v>3495</v>
      </c>
      <c r="P159" s="918">
        <v>3308</v>
      </c>
      <c r="Q159" s="909">
        <v>3269</v>
      </c>
    </row>
    <row r="160" spans="1:17" ht="12" customHeight="1">
      <c r="A160" s="1089" t="s">
        <v>395</v>
      </c>
      <c r="B160" s="271">
        <v>1283</v>
      </c>
      <c r="C160" s="271">
        <v>1340</v>
      </c>
      <c r="D160" s="271">
        <v>1428</v>
      </c>
      <c r="E160" s="271">
        <v>1833</v>
      </c>
      <c r="F160" s="271">
        <v>1825</v>
      </c>
      <c r="G160" s="275">
        <v>2016</v>
      </c>
      <c r="H160" s="271">
        <v>2278</v>
      </c>
      <c r="I160" s="271">
        <v>2660</v>
      </c>
      <c r="J160" s="256">
        <v>2745</v>
      </c>
      <c r="K160" s="276">
        <v>2905</v>
      </c>
      <c r="L160" s="256">
        <v>3024</v>
      </c>
      <c r="M160" s="271">
        <v>2893</v>
      </c>
      <c r="N160" s="256">
        <v>3197</v>
      </c>
      <c r="O160" s="256">
        <v>3394</v>
      </c>
      <c r="P160" s="918">
        <v>3102</v>
      </c>
      <c r="Q160" s="909">
        <v>3097</v>
      </c>
    </row>
    <row r="161" spans="1:17" ht="12" customHeight="1">
      <c r="A161" s="1086" t="s">
        <v>396</v>
      </c>
      <c r="B161" s="275">
        <v>1</v>
      </c>
      <c r="C161" s="236">
        <v>0</v>
      </c>
      <c r="D161" s="236">
        <v>0</v>
      </c>
      <c r="E161" s="236">
        <v>0</v>
      </c>
      <c r="F161" s="275">
        <v>1</v>
      </c>
      <c r="G161" s="236">
        <v>0</v>
      </c>
      <c r="H161" s="271">
        <v>1</v>
      </c>
      <c r="I161" s="271">
        <v>1</v>
      </c>
      <c r="J161" s="256">
        <v>2</v>
      </c>
      <c r="K161" s="236" t="s">
        <v>63</v>
      </c>
      <c r="L161" s="236" t="s">
        <v>63</v>
      </c>
      <c r="M161" s="271">
        <v>2</v>
      </c>
      <c r="N161" s="256">
        <v>1</v>
      </c>
      <c r="O161" s="236" t="s">
        <v>63</v>
      </c>
      <c r="P161" s="1172">
        <v>2</v>
      </c>
      <c r="Q161" s="1087" t="s">
        <v>63</v>
      </c>
    </row>
    <row r="162" spans="1:17" ht="12" customHeight="1">
      <c r="A162" s="1089" t="s">
        <v>397</v>
      </c>
      <c r="B162" s="271">
        <v>7569</v>
      </c>
      <c r="C162" s="271">
        <v>7424</v>
      </c>
      <c r="D162" s="271">
        <v>7958</v>
      </c>
      <c r="E162" s="271">
        <v>9202</v>
      </c>
      <c r="F162" s="271">
        <v>9584</v>
      </c>
      <c r="G162" s="271">
        <v>11309</v>
      </c>
      <c r="H162" s="275">
        <v>12168</v>
      </c>
      <c r="I162" s="271">
        <v>12271</v>
      </c>
      <c r="J162" s="256">
        <v>12317</v>
      </c>
      <c r="K162" s="276">
        <v>12735</v>
      </c>
      <c r="L162" s="256">
        <v>12535</v>
      </c>
      <c r="M162" s="271">
        <v>11424</v>
      </c>
      <c r="N162" s="256">
        <v>11857</v>
      </c>
      <c r="O162" s="256">
        <v>13390</v>
      </c>
      <c r="P162" s="918">
        <v>12922</v>
      </c>
      <c r="Q162" s="909">
        <v>12268</v>
      </c>
    </row>
    <row r="163" spans="1:17" ht="12" customHeight="1">
      <c r="A163" s="1089" t="s">
        <v>399</v>
      </c>
      <c r="B163" s="236">
        <v>0</v>
      </c>
      <c r="C163" s="236">
        <v>0</v>
      </c>
      <c r="D163" s="236">
        <v>0</v>
      </c>
      <c r="E163" s="236">
        <v>0</v>
      </c>
      <c r="F163" s="236">
        <v>0</v>
      </c>
      <c r="G163" s="236">
        <v>0</v>
      </c>
      <c r="H163" s="236">
        <v>0</v>
      </c>
      <c r="I163" s="236">
        <v>0</v>
      </c>
      <c r="J163" s="236" t="s">
        <v>63</v>
      </c>
      <c r="K163" s="276">
        <v>1</v>
      </c>
      <c r="L163" s="256">
        <v>1</v>
      </c>
      <c r="M163" s="236" t="s">
        <v>63</v>
      </c>
      <c r="N163" s="236" t="s">
        <v>63</v>
      </c>
      <c r="O163" s="236" t="s">
        <v>63</v>
      </c>
      <c r="P163" s="867" t="s">
        <v>63</v>
      </c>
      <c r="Q163" s="1087" t="s">
        <v>63</v>
      </c>
    </row>
    <row r="164" spans="1:17" ht="12" customHeight="1">
      <c r="A164" s="1089" t="s">
        <v>400</v>
      </c>
      <c r="B164" s="271">
        <v>29</v>
      </c>
      <c r="C164" s="271">
        <v>38</v>
      </c>
      <c r="D164" s="271">
        <v>32</v>
      </c>
      <c r="E164" s="271">
        <v>58</v>
      </c>
      <c r="F164" s="271">
        <v>65</v>
      </c>
      <c r="G164" s="275">
        <v>57</v>
      </c>
      <c r="H164" s="275">
        <v>87</v>
      </c>
      <c r="I164" s="271">
        <v>121</v>
      </c>
      <c r="J164" s="256">
        <v>129</v>
      </c>
      <c r="K164" s="276">
        <v>106</v>
      </c>
      <c r="L164" s="256">
        <v>113</v>
      </c>
      <c r="M164" s="271">
        <v>114</v>
      </c>
      <c r="N164" s="256">
        <v>128</v>
      </c>
      <c r="O164" s="256">
        <v>138</v>
      </c>
      <c r="P164" s="1172">
        <v>158</v>
      </c>
      <c r="Q164" s="1173">
        <v>83</v>
      </c>
    </row>
    <row r="165" spans="1:17" ht="12" customHeight="1">
      <c r="A165" s="1089" t="s">
        <v>401</v>
      </c>
      <c r="B165" s="275">
        <v>1</v>
      </c>
      <c r="C165" s="236">
        <v>0</v>
      </c>
      <c r="D165" s="275">
        <v>3</v>
      </c>
      <c r="E165" s="275">
        <v>5</v>
      </c>
      <c r="F165" s="275">
        <v>1</v>
      </c>
      <c r="G165" s="271">
        <v>3</v>
      </c>
      <c r="H165" s="271">
        <v>9</v>
      </c>
      <c r="I165" s="271">
        <v>7</v>
      </c>
      <c r="J165" s="256">
        <v>6</v>
      </c>
      <c r="K165" s="276">
        <v>7</v>
      </c>
      <c r="L165" s="256">
        <v>3</v>
      </c>
      <c r="M165" s="271">
        <v>3</v>
      </c>
      <c r="N165" s="256">
        <v>4</v>
      </c>
      <c r="O165" s="256">
        <v>3</v>
      </c>
      <c r="P165" s="1172">
        <v>3</v>
      </c>
      <c r="Q165" s="1087" t="s">
        <v>63</v>
      </c>
    </row>
    <row r="166" spans="1:17" ht="12" customHeight="1">
      <c r="A166" s="1089" t="s">
        <v>402</v>
      </c>
      <c r="B166" s="271">
        <v>1</v>
      </c>
      <c r="C166" s="271">
        <v>2</v>
      </c>
      <c r="D166" s="236">
        <v>0</v>
      </c>
      <c r="E166" s="271">
        <v>2</v>
      </c>
      <c r="F166" s="271">
        <v>2</v>
      </c>
      <c r="G166" s="275">
        <v>5</v>
      </c>
      <c r="H166" s="275">
        <v>2</v>
      </c>
      <c r="I166" s="271">
        <v>8</v>
      </c>
      <c r="J166" s="256">
        <v>4</v>
      </c>
      <c r="K166" s="276">
        <v>3</v>
      </c>
      <c r="L166" s="256">
        <v>4</v>
      </c>
      <c r="M166" s="271">
        <v>2</v>
      </c>
      <c r="N166" s="256">
        <v>5</v>
      </c>
      <c r="O166" s="256">
        <v>4</v>
      </c>
      <c r="P166" s="1172">
        <v>7</v>
      </c>
      <c r="Q166" s="1173">
        <v>3</v>
      </c>
    </row>
    <row r="167" spans="1:17" ht="12" customHeight="1">
      <c r="A167" s="1089" t="s">
        <v>403</v>
      </c>
      <c r="B167" s="271">
        <v>19</v>
      </c>
      <c r="C167" s="271">
        <v>35</v>
      </c>
      <c r="D167" s="271">
        <v>32</v>
      </c>
      <c r="E167" s="271">
        <v>49</v>
      </c>
      <c r="F167" s="271">
        <v>45</v>
      </c>
      <c r="G167" s="275">
        <v>48</v>
      </c>
      <c r="H167" s="271">
        <v>78</v>
      </c>
      <c r="I167" s="271">
        <v>103</v>
      </c>
      <c r="J167" s="256">
        <v>128</v>
      </c>
      <c r="K167" s="276">
        <v>149</v>
      </c>
      <c r="L167" s="256">
        <v>190</v>
      </c>
      <c r="M167" s="271">
        <v>181</v>
      </c>
      <c r="N167" s="256">
        <v>252</v>
      </c>
      <c r="O167" s="256">
        <v>223</v>
      </c>
      <c r="P167" s="1172">
        <v>212</v>
      </c>
      <c r="Q167" s="1173">
        <v>215</v>
      </c>
    </row>
    <row r="168" spans="1:17" ht="12" customHeight="1">
      <c r="A168" s="1089" t="s">
        <v>462</v>
      </c>
      <c r="B168" s="236">
        <v>0</v>
      </c>
      <c r="C168" s="236">
        <v>0</v>
      </c>
      <c r="D168" s="236">
        <v>0</v>
      </c>
      <c r="E168" s="236">
        <v>0</v>
      </c>
      <c r="F168" s="236">
        <v>0</v>
      </c>
      <c r="G168" s="236">
        <v>0</v>
      </c>
      <c r="H168" s="236">
        <v>0</v>
      </c>
      <c r="I168" s="236">
        <v>0</v>
      </c>
      <c r="J168" s="256">
        <v>1</v>
      </c>
      <c r="K168" s="236" t="s">
        <v>63</v>
      </c>
      <c r="L168" s="236" t="s">
        <v>63</v>
      </c>
      <c r="M168" s="236" t="s">
        <v>63</v>
      </c>
      <c r="N168" s="256">
        <v>1</v>
      </c>
      <c r="O168" s="256">
        <v>1</v>
      </c>
      <c r="P168" s="867" t="s">
        <v>63</v>
      </c>
      <c r="Q168" s="1087" t="s">
        <v>63</v>
      </c>
    </row>
    <row r="169" spans="1:17" ht="12" customHeight="1">
      <c r="A169" s="1089" t="s">
        <v>405</v>
      </c>
      <c r="B169" s="271">
        <v>1</v>
      </c>
      <c r="C169" s="271">
        <v>1</v>
      </c>
      <c r="D169" s="236">
        <v>0</v>
      </c>
      <c r="E169" s="236">
        <v>0</v>
      </c>
      <c r="F169" s="236">
        <v>0</v>
      </c>
      <c r="G169" s="236">
        <v>0</v>
      </c>
      <c r="H169" s="271">
        <v>2</v>
      </c>
      <c r="I169" s="236">
        <v>0</v>
      </c>
      <c r="J169" s="236" t="s">
        <v>63</v>
      </c>
      <c r="K169" s="236" t="s">
        <v>63</v>
      </c>
      <c r="L169" s="256">
        <v>2</v>
      </c>
      <c r="M169" s="271">
        <v>1</v>
      </c>
      <c r="N169" s="236" t="s">
        <v>63</v>
      </c>
      <c r="O169" s="236" t="s">
        <v>63</v>
      </c>
      <c r="P169" s="867" t="s">
        <v>63</v>
      </c>
      <c r="Q169" s="1173">
        <v>3</v>
      </c>
    </row>
    <row r="170" spans="1:17" ht="12" customHeight="1">
      <c r="A170" s="1089" t="s">
        <v>406</v>
      </c>
      <c r="B170" s="271"/>
      <c r="C170" s="271"/>
      <c r="D170" s="236"/>
      <c r="E170" s="236"/>
      <c r="F170" s="236"/>
      <c r="G170" s="236"/>
      <c r="H170" s="271"/>
      <c r="I170" s="236"/>
      <c r="J170" s="236"/>
      <c r="K170" s="236"/>
      <c r="L170" s="256"/>
      <c r="M170" s="271"/>
      <c r="N170" s="256">
        <v>1</v>
      </c>
      <c r="O170" s="236" t="s">
        <v>63</v>
      </c>
      <c r="P170" s="867" t="s">
        <v>63</v>
      </c>
      <c r="Q170" s="1173">
        <v>1</v>
      </c>
    </row>
    <row r="171" spans="1:17" ht="12" customHeight="1">
      <c r="A171" s="1089" t="s">
        <v>407</v>
      </c>
      <c r="B171" s="271">
        <v>14</v>
      </c>
      <c r="C171" s="271">
        <v>16</v>
      </c>
      <c r="D171" s="271">
        <v>21</v>
      </c>
      <c r="E171" s="271">
        <v>12</v>
      </c>
      <c r="F171" s="271">
        <v>13</v>
      </c>
      <c r="G171" s="271">
        <v>42</v>
      </c>
      <c r="H171" s="275">
        <v>35</v>
      </c>
      <c r="I171" s="271">
        <v>42</v>
      </c>
      <c r="J171" s="256">
        <v>62</v>
      </c>
      <c r="K171" s="276">
        <v>64</v>
      </c>
      <c r="L171" s="256">
        <v>82</v>
      </c>
      <c r="M171" s="271">
        <v>59</v>
      </c>
      <c r="N171" s="256">
        <v>71</v>
      </c>
      <c r="O171" s="256">
        <v>100</v>
      </c>
      <c r="P171" s="1172">
        <v>113</v>
      </c>
      <c r="Q171" s="1173">
        <v>80</v>
      </c>
    </row>
    <row r="172" spans="1:17" ht="12" customHeight="1">
      <c r="A172" s="1089" t="s">
        <v>408</v>
      </c>
      <c r="B172" s="271">
        <v>5</v>
      </c>
      <c r="C172" s="271">
        <v>6</v>
      </c>
      <c r="D172" s="271">
        <v>10</v>
      </c>
      <c r="E172" s="271">
        <v>7</v>
      </c>
      <c r="F172" s="271">
        <v>11</v>
      </c>
      <c r="G172" s="271">
        <v>22</v>
      </c>
      <c r="H172" s="271">
        <v>20</v>
      </c>
      <c r="I172" s="271">
        <v>53</v>
      </c>
      <c r="J172" s="256">
        <v>57</v>
      </c>
      <c r="K172" s="276">
        <v>60</v>
      </c>
      <c r="L172" s="256">
        <v>95</v>
      </c>
      <c r="M172" s="271">
        <v>100</v>
      </c>
      <c r="N172" s="256">
        <v>98</v>
      </c>
      <c r="O172" s="256">
        <v>135</v>
      </c>
      <c r="P172" s="1172">
        <v>123</v>
      </c>
      <c r="Q172" s="1173">
        <v>121</v>
      </c>
    </row>
    <row r="173" spans="1:17" ht="12" customHeight="1">
      <c r="A173" s="1089" t="s">
        <v>409</v>
      </c>
      <c r="B173" s="271">
        <v>4100</v>
      </c>
      <c r="C173" s="285">
        <v>3872</v>
      </c>
      <c r="D173" s="271">
        <v>3892</v>
      </c>
      <c r="E173" s="271">
        <v>4817</v>
      </c>
      <c r="F173" s="271">
        <v>4905</v>
      </c>
      <c r="G173" s="275">
        <v>5605</v>
      </c>
      <c r="H173" s="271">
        <v>6292</v>
      </c>
      <c r="I173" s="271">
        <v>7232</v>
      </c>
      <c r="J173" s="256">
        <v>7143</v>
      </c>
      <c r="K173" s="276">
        <v>7289</v>
      </c>
      <c r="L173" s="256">
        <v>7636</v>
      </c>
      <c r="M173" s="271">
        <v>7549</v>
      </c>
      <c r="N173" s="256">
        <v>8494</v>
      </c>
      <c r="O173" s="256">
        <v>8834</v>
      </c>
      <c r="P173" s="918">
        <v>8328</v>
      </c>
      <c r="Q173" s="909">
        <v>7728</v>
      </c>
    </row>
    <row r="174" spans="1:17" ht="12" customHeight="1">
      <c r="A174" s="1089" t="s">
        <v>410</v>
      </c>
      <c r="B174" s="271">
        <v>3</v>
      </c>
      <c r="C174" s="271">
        <v>3</v>
      </c>
      <c r="D174" s="271">
        <v>5</v>
      </c>
      <c r="E174" s="271">
        <v>5</v>
      </c>
      <c r="F174" s="271">
        <v>4</v>
      </c>
      <c r="G174" s="275">
        <v>7</v>
      </c>
      <c r="H174" s="271">
        <v>9</v>
      </c>
      <c r="I174" s="271">
        <v>10</v>
      </c>
      <c r="J174" s="256">
        <v>4</v>
      </c>
      <c r="K174" s="276">
        <v>8</v>
      </c>
      <c r="L174" s="256">
        <v>12</v>
      </c>
      <c r="M174" s="271">
        <v>12</v>
      </c>
      <c r="N174" s="256">
        <v>5</v>
      </c>
      <c r="O174" s="256">
        <v>11</v>
      </c>
      <c r="P174" s="1172">
        <v>8</v>
      </c>
      <c r="Q174" s="1173">
        <v>9</v>
      </c>
    </row>
    <row r="175" spans="1:17" ht="12" customHeight="1">
      <c r="A175" s="1089" t="s">
        <v>411</v>
      </c>
      <c r="B175" s="236">
        <v>0</v>
      </c>
      <c r="C175" s="236">
        <v>0</v>
      </c>
      <c r="D175" s="236">
        <v>0</v>
      </c>
      <c r="E175" s="236">
        <v>0</v>
      </c>
      <c r="F175" s="236">
        <v>0</v>
      </c>
      <c r="G175" s="271">
        <v>1</v>
      </c>
      <c r="H175" s="236">
        <v>0</v>
      </c>
      <c r="I175" s="236">
        <v>0</v>
      </c>
      <c r="J175" s="256">
        <v>1</v>
      </c>
      <c r="K175" s="236" t="s">
        <v>63</v>
      </c>
      <c r="L175" s="256">
        <v>1</v>
      </c>
      <c r="M175" s="271">
        <v>3</v>
      </c>
      <c r="N175" s="236" t="s">
        <v>63</v>
      </c>
      <c r="O175" s="256">
        <v>3</v>
      </c>
      <c r="P175" s="1172">
        <v>3</v>
      </c>
      <c r="Q175" s="1173">
        <v>1</v>
      </c>
    </row>
    <row r="176" spans="1:17" s="278" customFormat="1" ht="12" customHeight="1">
      <c r="A176" s="1089" t="s">
        <v>463</v>
      </c>
      <c r="B176" s="236">
        <v>0</v>
      </c>
      <c r="C176" s="236">
        <v>0</v>
      </c>
      <c r="D176" s="236">
        <v>0</v>
      </c>
      <c r="E176" s="236">
        <v>0</v>
      </c>
      <c r="F176" s="275">
        <v>1</v>
      </c>
      <c r="G176" s="236">
        <v>0</v>
      </c>
      <c r="H176" s="236">
        <v>0</v>
      </c>
      <c r="I176" s="236">
        <v>0</v>
      </c>
      <c r="J176" s="236">
        <v>0</v>
      </c>
      <c r="K176" s="236" t="s">
        <v>63</v>
      </c>
      <c r="L176" s="236" t="s">
        <v>63</v>
      </c>
      <c r="M176" s="271">
        <v>1</v>
      </c>
      <c r="N176" s="236" t="s">
        <v>63</v>
      </c>
      <c r="O176" s="236" t="s">
        <v>63</v>
      </c>
      <c r="P176" s="867" t="s">
        <v>63</v>
      </c>
      <c r="Q176" s="1087" t="s">
        <v>63</v>
      </c>
    </row>
    <row r="177" spans="1:113" ht="12" customHeight="1">
      <c r="A177" s="1089" t="s">
        <v>413</v>
      </c>
      <c r="B177" s="271">
        <v>13</v>
      </c>
      <c r="C177" s="271">
        <v>19</v>
      </c>
      <c r="D177" s="271">
        <v>11</v>
      </c>
      <c r="E177" s="271">
        <v>16</v>
      </c>
      <c r="F177" s="271">
        <v>19</v>
      </c>
      <c r="G177" s="271">
        <v>22</v>
      </c>
      <c r="H177" s="275">
        <v>16</v>
      </c>
      <c r="I177" s="275">
        <v>21</v>
      </c>
      <c r="J177" s="256">
        <v>24</v>
      </c>
      <c r="K177" s="276">
        <v>15</v>
      </c>
      <c r="L177" s="256">
        <v>7</v>
      </c>
      <c r="M177" s="271">
        <v>9</v>
      </c>
      <c r="N177" s="256">
        <v>10</v>
      </c>
      <c r="O177" s="256">
        <v>4</v>
      </c>
      <c r="P177" s="1172">
        <v>4</v>
      </c>
      <c r="Q177" s="1173">
        <v>5</v>
      </c>
    </row>
    <row r="178" spans="1:113" ht="12" customHeight="1">
      <c r="A178" s="1089" t="s">
        <v>414</v>
      </c>
      <c r="B178" s="271">
        <v>1</v>
      </c>
      <c r="C178" s="236">
        <v>0</v>
      </c>
      <c r="D178" s="275">
        <v>2</v>
      </c>
      <c r="E178" s="275">
        <v>2</v>
      </c>
      <c r="F178" s="236">
        <v>0</v>
      </c>
      <c r="G178" s="271">
        <v>1</v>
      </c>
      <c r="H178" s="271">
        <v>11</v>
      </c>
      <c r="I178" s="271">
        <v>8</v>
      </c>
      <c r="J178" s="256">
        <v>6</v>
      </c>
      <c r="K178" s="276">
        <v>18</v>
      </c>
      <c r="L178" s="256">
        <v>21</v>
      </c>
      <c r="M178" s="271">
        <v>24</v>
      </c>
      <c r="N178" s="256">
        <v>57</v>
      </c>
      <c r="O178" s="256">
        <v>41</v>
      </c>
      <c r="P178" s="1172">
        <v>59</v>
      </c>
      <c r="Q178" s="1173">
        <v>55</v>
      </c>
    </row>
    <row r="179" spans="1:113" ht="12" customHeight="1">
      <c r="A179" s="1089" t="s">
        <v>464</v>
      </c>
      <c r="B179" s="236">
        <v>0</v>
      </c>
      <c r="C179" s="236">
        <v>0</v>
      </c>
      <c r="D179" s="236">
        <v>0</v>
      </c>
      <c r="E179" s="236">
        <v>0</v>
      </c>
      <c r="F179" s="236">
        <v>0</v>
      </c>
      <c r="G179" s="236">
        <v>0</v>
      </c>
      <c r="H179" s="236">
        <v>0</v>
      </c>
      <c r="I179" s="236">
        <v>0</v>
      </c>
      <c r="J179" s="256">
        <v>1</v>
      </c>
      <c r="K179" s="236" t="s">
        <v>63</v>
      </c>
      <c r="L179" s="236" t="s">
        <v>63</v>
      </c>
      <c r="M179" s="236" t="s">
        <v>63</v>
      </c>
      <c r="N179" s="236" t="s">
        <v>63</v>
      </c>
      <c r="O179" s="256">
        <v>1</v>
      </c>
      <c r="P179" s="1172">
        <v>1</v>
      </c>
      <c r="Q179" s="1173">
        <v>1</v>
      </c>
    </row>
    <row r="180" spans="1:113" ht="12" customHeight="1">
      <c r="A180" s="1089" t="s">
        <v>465</v>
      </c>
      <c r="B180" s="236"/>
      <c r="C180" s="236"/>
      <c r="D180" s="236"/>
      <c r="E180" s="236"/>
      <c r="F180" s="236"/>
      <c r="G180" s="236"/>
      <c r="H180" s="236"/>
      <c r="I180" s="236">
        <v>0</v>
      </c>
      <c r="J180" s="236" t="s">
        <v>63</v>
      </c>
      <c r="K180" s="236" t="s">
        <v>63</v>
      </c>
      <c r="L180" s="236" t="s">
        <v>63</v>
      </c>
      <c r="M180" s="271">
        <v>2</v>
      </c>
      <c r="N180" s="236" t="s">
        <v>63</v>
      </c>
      <c r="O180" s="236" t="s">
        <v>63</v>
      </c>
      <c r="P180" s="867" t="s">
        <v>63</v>
      </c>
      <c r="Q180" s="1087" t="s">
        <v>63</v>
      </c>
    </row>
    <row r="181" spans="1:113" ht="12" customHeight="1">
      <c r="A181" s="1089" t="s">
        <v>417</v>
      </c>
      <c r="B181" s="236"/>
      <c r="C181" s="236"/>
      <c r="D181" s="236"/>
      <c r="E181" s="236"/>
      <c r="F181" s="236"/>
      <c r="G181" s="236"/>
      <c r="H181" s="236"/>
      <c r="I181" s="236"/>
      <c r="J181" s="236"/>
      <c r="K181" s="236"/>
      <c r="L181" s="236"/>
      <c r="M181" s="271"/>
      <c r="N181" s="256">
        <v>1</v>
      </c>
      <c r="O181" s="236" t="s">
        <v>63</v>
      </c>
      <c r="P181" s="867" t="s">
        <v>63</v>
      </c>
      <c r="Q181" s="1173">
        <v>1</v>
      </c>
    </row>
    <row r="182" spans="1:113" s="255" customFormat="1" ht="12" customHeight="1">
      <c r="A182" s="1094" t="s">
        <v>418</v>
      </c>
      <c r="B182" s="236">
        <v>0</v>
      </c>
      <c r="C182" s="236">
        <v>0</v>
      </c>
      <c r="D182" s="236">
        <v>0</v>
      </c>
      <c r="E182" s="236">
        <v>0</v>
      </c>
      <c r="F182" s="236">
        <v>0</v>
      </c>
      <c r="G182" s="236">
        <v>1</v>
      </c>
      <c r="H182" s="247">
        <v>3</v>
      </c>
      <c r="I182" s="247">
        <v>0</v>
      </c>
      <c r="J182" s="286">
        <v>1</v>
      </c>
      <c r="K182" s="247" t="s">
        <v>63</v>
      </c>
      <c r="L182" s="247" t="s">
        <v>63</v>
      </c>
      <c r="M182" s="247" t="s">
        <v>63</v>
      </c>
      <c r="N182" s="247" t="s">
        <v>63</v>
      </c>
      <c r="O182" s="287">
        <v>3</v>
      </c>
      <c r="P182" s="868">
        <v>1</v>
      </c>
      <c r="Q182" s="1095" t="s">
        <v>63</v>
      </c>
      <c r="R182" s="252"/>
      <c r="S182" s="252"/>
      <c r="T182" s="252"/>
      <c r="U182" s="252"/>
      <c r="V182" s="252"/>
      <c r="W182" s="252"/>
      <c r="X182" s="252"/>
      <c r="Y182" s="252"/>
      <c r="Z182" s="252"/>
      <c r="AA182" s="252"/>
      <c r="AB182" s="252"/>
      <c r="AC182" s="252"/>
      <c r="AD182" s="252"/>
      <c r="AE182" s="252"/>
      <c r="AF182" s="252"/>
      <c r="AG182" s="252"/>
      <c r="AH182" s="252"/>
      <c r="AI182" s="252"/>
      <c r="AJ182" s="252"/>
      <c r="AK182" s="252"/>
      <c r="AL182" s="252"/>
      <c r="AM182" s="252"/>
      <c r="AN182" s="252"/>
      <c r="AO182" s="252"/>
      <c r="AP182" s="252"/>
      <c r="AQ182" s="252"/>
      <c r="AR182" s="252"/>
      <c r="AS182" s="252"/>
      <c r="AT182" s="252"/>
      <c r="AU182" s="252"/>
      <c r="AV182" s="252"/>
      <c r="AW182" s="252"/>
      <c r="AX182" s="252"/>
      <c r="AY182" s="252"/>
      <c r="AZ182" s="252"/>
      <c r="BA182" s="252"/>
      <c r="BB182" s="252"/>
      <c r="BC182" s="252"/>
      <c r="BD182" s="252"/>
      <c r="BE182" s="252"/>
      <c r="BF182" s="252"/>
      <c r="BG182" s="252"/>
      <c r="BH182" s="252"/>
      <c r="BI182" s="252"/>
      <c r="BJ182" s="252"/>
      <c r="BK182" s="252"/>
      <c r="BL182" s="252"/>
      <c r="BM182" s="252"/>
      <c r="BN182" s="252"/>
      <c r="BO182" s="252"/>
      <c r="BP182" s="252"/>
      <c r="BQ182" s="252"/>
      <c r="BR182" s="252"/>
      <c r="BS182" s="252"/>
    </row>
    <row r="183" spans="1:113" ht="16.5" customHeight="1">
      <c r="A183" s="1096" t="s">
        <v>466</v>
      </c>
      <c r="B183" s="288"/>
      <c r="C183" s="288"/>
      <c r="D183" s="288"/>
      <c r="E183" s="288"/>
      <c r="F183" s="288"/>
      <c r="G183" s="288"/>
      <c r="H183" s="288"/>
      <c r="I183" s="288"/>
      <c r="J183" s="288"/>
      <c r="K183" s="288"/>
      <c r="L183" s="288"/>
      <c r="M183" s="288"/>
      <c r="N183" s="288"/>
      <c r="O183" s="288"/>
      <c r="P183" s="288"/>
      <c r="Q183" s="1097"/>
    </row>
    <row r="184" spans="1:113" s="290" customFormat="1" ht="18.600000000000001" customHeight="1">
      <c r="A184" s="1618" t="s">
        <v>467</v>
      </c>
      <c r="B184" s="1619"/>
      <c r="C184" s="1619"/>
      <c r="D184" s="1619"/>
      <c r="E184" s="1619"/>
      <c r="F184" s="1619"/>
      <c r="G184" s="1619"/>
      <c r="H184" s="1619"/>
      <c r="I184" s="1619"/>
      <c r="J184" s="1619"/>
      <c r="K184" s="1619"/>
      <c r="L184" s="1619"/>
      <c r="M184" s="1619"/>
      <c r="N184" s="1619"/>
      <c r="O184" s="1619"/>
      <c r="P184" s="1619"/>
      <c r="Q184" s="1620"/>
      <c r="R184" s="289"/>
      <c r="S184" s="289"/>
      <c r="T184" s="289"/>
      <c r="U184" s="289"/>
      <c r="V184" s="289"/>
      <c r="W184" s="289"/>
      <c r="X184" s="289"/>
      <c r="Y184" s="289"/>
      <c r="Z184" s="289"/>
      <c r="AA184" s="289"/>
      <c r="AB184" s="289"/>
      <c r="AC184" s="289"/>
      <c r="AD184" s="289"/>
      <c r="AE184" s="289"/>
      <c r="AF184" s="289"/>
      <c r="AG184" s="289"/>
      <c r="AH184" s="289"/>
      <c r="AI184" s="289"/>
      <c r="AJ184" s="289"/>
      <c r="AK184" s="289"/>
      <c r="AL184" s="289"/>
      <c r="AM184" s="289"/>
      <c r="AN184" s="289"/>
      <c r="AO184" s="289"/>
      <c r="AP184" s="289"/>
      <c r="AQ184" s="289"/>
      <c r="AR184" s="289"/>
      <c r="AS184" s="289"/>
      <c r="AT184" s="289"/>
      <c r="AU184" s="289"/>
      <c r="AV184" s="289"/>
      <c r="AW184" s="289"/>
      <c r="AX184" s="289"/>
      <c r="AY184" s="289"/>
      <c r="AZ184" s="289"/>
      <c r="BA184" s="289"/>
      <c r="BB184" s="289"/>
      <c r="BC184" s="289"/>
      <c r="BD184" s="289"/>
      <c r="BE184" s="289"/>
      <c r="BF184" s="289"/>
      <c r="BG184" s="289"/>
      <c r="BH184" s="289"/>
      <c r="BI184" s="289"/>
      <c r="BJ184" s="289"/>
      <c r="BK184" s="289"/>
      <c r="BL184" s="289"/>
      <c r="BM184" s="289"/>
      <c r="BN184" s="289"/>
      <c r="BO184" s="289"/>
      <c r="BP184" s="289"/>
      <c r="BQ184" s="289"/>
      <c r="BR184" s="289"/>
      <c r="BS184" s="289"/>
      <c r="BT184" s="289"/>
      <c r="BU184" s="289"/>
      <c r="BV184" s="289"/>
      <c r="BW184" s="289"/>
      <c r="BX184" s="289"/>
      <c r="BY184" s="289"/>
      <c r="BZ184" s="289"/>
      <c r="CA184" s="289"/>
      <c r="CB184" s="289"/>
      <c r="CC184" s="289"/>
      <c r="CD184" s="289"/>
      <c r="CE184" s="289"/>
      <c r="CF184" s="289"/>
      <c r="CG184" s="289"/>
      <c r="CH184" s="289"/>
      <c r="CI184" s="289"/>
      <c r="CJ184" s="289"/>
      <c r="CK184" s="289"/>
      <c r="CL184" s="289"/>
      <c r="CM184" s="289"/>
      <c r="CN184" s="289"/>
      <c r="CO184" s="289"/>
      <c r="CP184" s="289"/>
      <c r="CQ184" s="289"/>
      <c r="CR184" s="289"/>
      <c r="CS184" s="289"/>
      <c r="CT184" s="289"/>
      <c r="CU184" s="289"/>
      <c r="CV184" s="289"/>
      <c r="CW184" s="289"/>
      <c r="CX184" s="289"/>
      <c r="CY184" s="289"/>
      <c r="CZ184" s="289"/>
      <c r="DA184" s="289"/>
      <c r="DB184" s="289"/>
      <c r="DC184" s="289"/>
      <c r="DD184" s="289"/>
      <c r="DE184" s="289"/>
      <c r="DF184" s="289"/>
      <c r="DG184" s="289"/>
      <c r="DH184" s="289"/>
      <c r="DI184" s="289"/>
    </row>
    <row r="185" spans="1:113" s="290" customFormat="1" ht="40.700000000000003" customHeight="1">
      <c r="A185" s="1598" t="s">
        <v>468</v>
      </c>
      <c r="B185" s="1599"/>
      <c r="C185" s="1599"/>
      <c r="D185" s="1599"/>
      <c r="E185" s="1599"/>
      <c r="F185" s="1599"/>
      <c r="G185" s="1599"/>
      <c r="H185" s="1599"/>
      <c r="I185" s="1599"/>
      <c r="J185" s="1599"/>
      <c r="K185" s="1599"/>
      <c r="L185" s="1599"/>
      <c r="M185" s="1599"/>
      <c r="N185" s="1599"/>
      <c r="O185" s="1599"/>
      <c r="P185" s="1599"/>
      <c r="Q185" s="1600"/>
    </row>
    <row r="186" spans="1:113" s="291" customFormat="1" ht="37.5" customHeight="1">
      <c r="A186" s="1601" t="s">
        <v>469</v>
      </c>
      <c r="B186" s="1602"/>
      <c r="C186" s="1602"/>
      <c r="D186" s="1602"/>
      <c r="E186" s="1602"/>
      <c r="F186" s="1602"/>
      <c r="G186" s="1602"/>
      <c r="H186" s="1602"/>
      <c r="I186" s="1602"/>
      <c r="J186" s="1602"/>
      <c r="K186" s="1602"/>
      <c r="L186" s="1602"/>
      <c r="M186" s="1602"/>
      <c r="N186" s="1602"/>
      <c r="O186" s="1602"/>
      <c r="P186" s="1602"/>
      <c r="Q186" s="1603"/>
    </row>
    <row r="187" spans="1:113" ht="12" customHeight="1">
      <c r="A187" s="1604" t="s">
        <v>470</v>
      </c>
      <c r="B187" s="1605"/>
      <c r="C187" s="1605"/>
      <c r="D187" s="1605"/>
      <c r="E187" s="1605"/>
      <c r="F187" s="1605"/>
      <c r="G187" s="1605"/>
      <c r="H187" s="1605"/>
      <c r="I187" s="1605"/>
      <c r="J187" s="1605"/>
      <c r="K187" s="1605"/>
      <c r="L187" s="1605"/>
      <c r="M187" s="1605"/>
      <c r="N187" s="1605"/>
      <c r="O187" s="1605"/>
      <c r="P187" s="1605"/>
      <c r="Q187" s="1606"/>
    </row>
  </sheetData>
  <sheetProtection algorithmName="SHA-512" hashValue="q9g2lgV1YJjl9dWauCujuDHaELbOqgnIRQWWcd7olyJ3PdLwPy3zcVpb3y7UwgbXVKb36pWgOS7ZXkcJ75ZuIw==" saltValue="R8IEdIQ4a72+FtkhN6k0Ng==" spinCount="100000" sheet="1" formatCells="0" formatColumns="0" formatRows="0" insertColumns="0" insertRows="0" insertHyperlinks="0" deleteColumns="0" deleteRows="0" sort="0" autoFilter="0" pivotTables="0"/>
  <mergeCells count="8">
    <mergeCell ref="A185:Q185"/>
    <mergeCell ref="A186:Q186"/>
    <mergeCell ref="A187:Q187"/>
    <mergeCell ref="A4:E4"/>
    <mergeCell ref="A1:Q1"/>
    <mergeCell ref="A2:Q2"/>
    <mergeCell ref="A3:Q3"/>
    <mergeCell ref="A184:Q184"/>
  </mergeCells>
  <pageMargins left="0.7" right="0.7" top="0.75" bottom="0.75" header="0.3" footer="0.3"/>
  <pageSetup orientation="portrait" r:id="rId1"/>
  <headerFooter>
    <oddFooter>&amp;C&amp;"Times New Roman,Regular"&amp;P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F19E2-B790-402C-BC49-C1103C9FD833}">
  <dimension ref="A1:X25"/>
  <sheetViews>
    <sheetView workbookViewId="0">
      <selection activeCell="Z37" sqref="Z37"/>
    </sheetView>
  </sheetViews>
  <sheetFormatPr defaultRowHeight="15"/>
  <cols>
    <col min="1" max="1" width="26.140625" customWidth="1"/>
    <col min="2" max="17" width="0" hidden="1" customWidth="1"/>
  </cols>
  <sheetData>
    <row r="1" spans="1:24" ht="15.75">
      <c r="A1" s="1624" t="s">
        <v>471</v>
      </c>
      <c r="B1" s="1625"/>
      <c r="C1" s="1625"/>
      <c r="D1" s="1625"/>
      <c r="E1" s="1625"/>
      <c r="F1" s="1625"/>
      <c r="G1" s="1625"/>
      <c r="H1" s="1625"/>
      <c r="I1" s="1625"/>
      <c r="J1" s="1625"/>
      <c r="K1" s="1625"/>
      <c r="L1" s="1625"/>
      <c r="M1" s="1625"/>
      <c r="N1" s="1625"/>
      <c r="O1" s="1625"/>
      <c r="P1" s="1625"/>
      <c r="Q1" s="1625"/>
      <c r="R1" s="1625"/>
      <c r="S1" s="1625"/>
      <c r="T1" s="1625"/>
      <c r="U1" s="1625"/>
      <c r="V1" s="1626"/>
      <c r="W1" s="296"/>
      <c r="X1" s="296"/>
    </row>
    <row r="2" spans="1:24" ht="15.75">
      <c r="A2" s="1627" t="s">
        <v>22</v>
      </c>
      <c r="B2" s="1628"/>
      <c r="C2" s="1628"/>
      <c r="D2" s="1628"/>
      <c r="E2" s="1628"/>
      <c r="F2" s="1628"/>
      <c r="G2" s="1628"/>
      <c r="H2" s="1628"/>
      <c r="I2" s="1628"/>
      <c r="J2" s="1628"/>
      <c r="K2" s="1628"/>
      <c r="L2" s="1628"/>
      <c r="M2" s="1628"/>
      <c r="N2" s="1628"/>
      <c r="O2" s="1628"/>
      <c r="P2" s="1628"/>
      <c r="Q2" s="1628"/>
      <c r="R2" s="1628"/>
      <c r="S2" s="1628"/>
      <c r="T2" s="1628"/>
      <c r="U2" s="1628"/>
      <c r="V2" s="1629"/>
      <c r="W2" s="296"/>
      <c r="X2" s="296"/>
    </row>
    <row r="3" spans="1:24">
      <c r="A3" s="1630" t="s">
        <v>472</v>
      </c>
      <c r="B3" s="1631"/>
      <c r="C3" s="1631"/>
      <c r="D3" s="1631"/>
      <c r="E3" s="1631"/>
      <c r="F3" s="1631"/>
      <c r="G3" s="1631"/>
      <c r="H3" s="1631"/>
      <c r="I3" s="1631"/>
      <c r="J3" s="1631"/>
      <c r="K3" s="1631"/>
      <c r="L3" s="1631"/>
      <c r="M3" s="1631"/>
      <c r="N3" s="1631"/>
      <c r="O3" s="1631"/>
      <c r="P3" s="1631"/>
      <c r="Q3" s="1631"/>
      <c r="R3" s="1631"/>
      <c r="S3" s="1631"/>
      <c r="T3" s="1631"/>
      <c r="U3" s="1631"/>
      <c r="V3" s="1632"/>
      <c r="W3" s="296"/>
      <c r="X3" s="296"/>
    </row>
    <row r="4" spans="1:24" hidden="1">
      <c r="A4" s="1062" t="s">
        <v>473</v>
      </c>
      <c r="B4" s="409"/>
      <c r="C4" s="409"/>
      <c r="D4" s="409"/>
      <c r="E4" s="409"/>
      <c r="F4" s="409"/>
      <c r="G4" s="409"/>
      <c r="H4" s="409"/>
      <c r="I4" s="409"/>
      <c r="J4" s="409"/>
      <c r="K4" s="409"/>
      <c r="L4" s="409"/>
      <c r="M4" s="409"/>
      <c r="N4" s="409"/>
      <c r="O4" s="409"/>
      <c r="P4" s="409"/>
      <c r="Q4" s="409"/>
      <c r="R4" s="409"/>
      <c r="S4" s="409"/>
      <c r="T4" s="409"/>
      <c r="U4" s="409"/>
      <c r="V4" s="1063"/>
      <c r="W4" s="296"/>
      <c r="X4" s="296"/>
    </row>
    <row r="5" spans="1:24" hidden="1">
      <c r="A5" s="1064"/>
      <c r="B5" s="409"/>
      <c r="C5" s="409"/>
      <c r="D5" s="409"/>
      <c r="E5" s="409"/>
      <c r="F5" s="409"/>
      <c r="G5" s="409"/>
      <c r="H5" s="409"/>
      <c r="I5" s="409"/>
      <c r="J5" s="409"/>
      <c r="K5" s="409"/>
      <c r="L5" s="409"/>
      <c r="M5" s="409"/>
      <c r="N5" s="409"/>
      <c r="O5" s="409"/>
      <c r="P5" s="409"/>
      <c r="Q5" s="409"/>
      <c r="R5" s="409"/>
      <c r="S5" s="409"/>
      <c r="T5" s="409"/>
      <c r="U5" s="409"/>
      <c r="V5" s="1063"/>
      <c r="W5" s="296"/>
      <c r="X5" s="296"/>
    </row>
    <row r="6" spans="1:24" hidden="1">
      <c r="A6" s="1062" t="s">
        <v>474</v>
      </c>
      <c r="B6" s="409"/>
      <c r="C6" s="409"/>
      <c r="D6" s="409"/>
      <c r="E6" s="409"/>
      <c r="F6" s="409"/>
      <c r="G6" s="409"/>
      <c r="H6" s="409"/>
      <c r="I6" s="409"/>
      <c r="J6" s="409"/>
      <c r="K6" s="409"/>
      <c r="L6" s="409"/>
      <c r="M6" s="409"/>
      <c r="N6" s="409"/>
      <c r="O6" s="409"/>
      <c r="P6" s="409"/>
      <c r="Q6" s="409"/>
      <c r="R6" s="409"/>
      <c r="S6" s="409"/>
      <c r="T6" s="409"/>
      <c r="U6" s="409"/>
      <c r="V6" s="1063"/>
      <c r="W6" s="296"/>
      <c r="X6" s="296"/>
    </row>
    <row r="7" spans="1:24" hidden="1">
      <c r="A7" s="1062" t="s">
        <v>475</v>
      </c>
      <c r="B7" s="409"/>
      <c r="C7" s="409"/>
      <c r="D7" s="409"/>
      <c r="E7" s="409"/>
      <c r="F7" s="409"/>
      <c r="G7" s="409"/>
      <c r="H7" s="409"/>
      <c r="I7" s="409"/>
      <c r="J7" s="409"/>
      <c r="K7" s="409"/>
      <c r="L7" s="409"/>
      <c r="M7" s="409"/>
      <c r="N7" s="409"/>
      <c r="O7" s="409"/>
      <c r="P7" s="409"/>
      <c r="Q7" s="409"/>
      <c r="R7" s="409"/>
      <c r="S7" s="409"/>
      <c r="T7" s="409"/>
      <c r="U7" s="409"/>
      <c r="V7" s="1063"/>
      <c r="W7" s="296"/>
      <c r="X7" s="296"/>
    </row>
    <row r="8" spans="1:24" ht="16.5">
      <c r="A8" s="1065" t="s">
        <v>476</v>
      </c>
      <c r="B8" s="299">
        <v>2002</v>
      </c>
      <c r="C8" s="299">
        <v>2003</v>
      </c>
      <c r="D8" s="299">
        <v>2004</v>
      </c>
      <c r="E8" s="299">
        <v>2005</v>
      </c>
      <c r="F8" s="300">
        <v>2006</v>
      </c>
      <c r="G8" s="298">
        <v>2007</v>
      </c>
      <c r="H8" s="301">
        <v>2008</v>
      </c>
      <c r="I8" s="301">
        <v>2009</v>
      </c>
      <c r="J8" s="301">
        <v>2010</v>
      </c>
      <c r="K8" s="301">
        <v>2011</v>
      </c>
      <c r="L8" s="301">
        <v>2012</v>
      </c>
      <c r="M8" s="301">
        <v>2013</v>
      </c>
      <c r="N8" s="301">
        <v>2014</v>
      </c>
      <c r="O8" s="301">
        <v>2015</v>
      </c>
      <c r="P8" s="301">
        <v>2016</v>
      </c>
      <c r="Q8" s="301">
        <v>2017</v>
      </c>
      <c r="R8" s="301">
        <v>2018</v>
      </c>
      <c r="S8" s="301">
        <v>2019</v>
      </c>
      <c r="T8" s="301">
        <v>2020</v>
      </c>
      <c r="U8" s="301">
        <v>2021</v>
      </c>
      <c r="V8" s="1066">
        <v>2022</v>
      </c>
      <c r="W8" s="296"/>
      <c r="X8" s="296"/>
    </row>
    <row r="9" spans="1:24">
      <c r="A9" s="1067"/>
      <c r="B9" s="303"/>
      <c r="C9" s="303"/>
      <c r="D9" s="303"/>
      <c r="E9" s="304"/>
      <c r="F9" s="305"/>
      <c r="G9" s="302"/>
      <c r="H9" s="306"/>
      <c r="I9" s="306"/>
      <c r="J9" s="306"/>
      <c r="K9" s="307"/>
      <c r="L9" s="307"/>
      <c r="M9" s="306"/>
      <c r="N9" s="306"/>
      <c r="O9" s="306"/>
      <c r="P9" s="308"/>
      <c r="Q9" s="308"/>
      <c r="R9" s="309"/>
      <c r="S9" s="309"/>
      <c r="T9" s="309"/>
      <c r="U9" s="309"/>
      <c r="V9" s="1068"/>
      <c r="W9" s="296"/>
      <c r="X9" s="296"/>
    </row>
    <row r="10" spans="1:24">
      <c r="A10" s="1069" t="s">
        <v>477</v>
      </c>
      <c r="B10" s="310"/>
      <c r="C10" s="310"/>
      <c r="D10" s="310"/>
      <c r="E10" s="311"/>
      <c r="F10" s="312"/>
      <c r="G10" s="313"/>
      <c r="H10" s="314"/>
      <c r="I10" s="314"/>
      <c r="J10" s="315" t="s">
        <v>63</v>
      </c>
      <c r="K10" s="315" t="s">
        <v>63</v>
      </c>
      <c r="L10" s="315" t="s">
        <v>478</v>
      </c>
      <c r="M10" s="316">
        <v>5.3E-3</v>
      </c>
      <c r="N10" s="316">
        <v>1.54E-2</v>
      </c>
      <c r="O10" s="316">
        <v>1.7999999999999999E-2</v>
      </c>
      <c r="P10" s="317">
        <v>2.1600000000000001E-2</v>
      </c>
      <c r="Q10" s="317">
        <v>2.3300000000000001E-2</v>
      </c>
      <c r="R10" s="318">
        <v>2.4799999999999999E-2</v>
      </c>
      <c r="S10" s="318">
        <v>2.4899999999999999E-2</v>
      </c>
      <c r="T10" s="318">
        <v>2.5000000000000001E-2</v>
      </c>
      <c r="U10" s="318">
        <v>2.4799999999999999E-2</v>
      </c>
      <c r="V10" s="1070">
        <v>2.4799999999999999E-2</v>
      </c>
      <c r="W10" s="296"/>
      <c r="X10" s="296"/>
    </row>
    <row r="11" spans="1:24" ht="16.5">
      <c r="A11" s="1071" t="s">
        <v>479</v>
      </c>
      <c r="B11" s="310"/>
      <c r="C11" s="310"/>
      <c r="D11" s="310"/>
      <c r="E11" s="311"/>
      <c r="F11" s="312"/>
      <c r="G11" s="313"/>
      <c r="H11" s="314"/>
      <c r="I11" s="314"/>
      <c r="J11" s="315" t="s">
        <v>63</v>
      </c>
      <c r="K11" s="315" t="s">
        <v>63</v>
      </c>
      <c r="L11" s="315" t="s">
        <v>63</v>
      </c>
      <c r="M11" s="319">
        <v>9.7999999999999997E-3</v>
      </c>
      <c r="N11" s="319">
        <v>2.8199999999999999E-2</v>
      </c>
      <c r="O11" s="319">
        <v>3.2599999999999997E-2</v>
      </c>
      <c r="P11" s="320">
        <v>3.8100000000000002E-2</v>
      </c>
      <c r="Q11" s="320">
        <v>4.0599999999999997E-2</v>
      </c>
      <c r="R11" s="321">
        <v>4.3400000000000001E-2</v>
      </c>
      <c r="S11" s="321">
        <v>4.2200000000000001E-2</v>
      </c>
      <c r="T11" s="321">
        <v>4.2000000000000003E-2</v>
      </c>
      <c r="U11" s="321">
        <v>4.2299999999999997E-2</v>
      </c>
      <c r="V11" s="1072">
        <v>4.2500000000000003E-2</v>
      </c>
      <c r="W11" s="296"/>
      <c r="X11" s="296"/>
    </row>
    <row r="12" spans="1:24" ht="16.5">
      <c r="A12" s="1071" t="s">
        <v>480</v>
      </c>
      <c r="B12" s="310"/>
      <c r="C12" s="310"/>
      <c r="D12" s="310"/>
      <c r="E12" s="311"/>
      <c r="F12" s="312"/>
      <c r="G12" s="313"/>
      <c r="H12" s="314"/>
      <c r="I12" s="314"/>
      <c r="J12" s="315" t="s">
        <v>63</v>
      </c>
      <c r="K12" s="315" t="s">
        <v>63</v>
      </c>
      <c r="L12" s="315" t="s">
        <v>63</v>
      </c>
      <c r="M12" s="319">
        <v>1.1999999999999999E-3</v>
      </c>
      <c r="N12" s="319">
        <v>3.3999999999999998E-3</v>
      </c>
      <c r="O12" s="319">
        <v>4.8999999999999998E-3</v>
      </c>
      <c r="P12" s="320">
        <v>6.7999999999999996E-3</v>
      </c>
      <c r="Q12" s="320">
        <v>7.7000000000000002E-3</v>
      </c>
      <c r="R12" s="321">
        <v>8.3999999999999995E-3</v>
      </c>
      <c r="S12" s="321">
        <v>9.4000000000000004E-3</v>
      </c>
      <c r="T12" s="321">
        <v>1.01E-2</v>
      </c>
      <c r="U12" s="321">
        <v>1.01E-2</v>
      </c>
      <c r="V12" s="1072">
        <v>1.09E-2</v>
      </c>
      <c r="W12" s="296"/>
      <c r="X12" s="296"/>
    </row>
    <row r="13" spans="1:24">
      <c r="A13" s="1067"/>
      <c r="B13" s="303"/>
      <c r="C13" s="303"/>
      <c r="D13" s="303"/>
      <c r="E13" s="304"/>
      <c r="F13" s="305"/>
      <c r="G13" s="302"/>
      <c r="H13" s="306"/>
      <c r="I13" s="306"/>
      <c r="J13" s="307"/>
      <c r="K13" s="307"/>
      <c r="L13" s="307"/>
      <c r="M13" s="307"/>
      <c r="N13" s="307"/>
      <c r="O13" s="307"/>
      <c r="P13" s="322"/>
      <c r="Q13" s="322"/>
      <c r="R13" s="323"/>
      <c r="S13" s="323"/>
      <c r="T13" s="323"/>
      <c r="U13" s="323"/>
      <c r="V13" s="1073"/>
      <c r="W13" s="296"/>
      <c r="X13" s="296"/>
    </row>
    <row r="14" spans="1:24">
      <c r="A14" s="1069" t="s">
        <v>481</v>
      </c>
      <c r="B14" s="324">
        <v>0.24058991034457031</v>
      </c>
      <c r="C14" s="324">
        <v>0.22518703387310268</v>
      </c>
      <c r="D14" s="324">
        <v>0.23636256239109246</v>
      </c>
      <c r="E14" s="324">
        <v>0.23478093952090656</v>
      </c>
      <c r="F14" s="325">
        <v>0.23188254188998764</v>
      </c>
      <c r="G14" s="326">
        <v>0.22138909335895102</v>
      </c>
      <c r="H14" s="316">
        <v>0.20872145262736022</v>
      </c>
      <c r="I14" s="316">
        <v>0.19756919854975094</v>
      </c>
      <c r="J14" s="316">
        <v>0.19866291513358825</v>
      </c>
      <c r="K14" s="316">
        <v>0.19804833973345382</v>
      </c>
      <c r="L14" s="316">
        <v>0.20319999999999999</v>
      </c>
      <c r="M14" s="316">
        <v>0.2054</v>
      </c>
      <c r="N14" s="316">
        <v>0.19469999999999998</v>
      </c>
      <c r="O14" s="316">
        <v>0.19400000000000001</v>
      </c>
      <c r="P14" s="317">
        <v>0.19239999999999999</v>
      </c>
      <c r="Q14" s="317">
        <v>0.19539999999999999</v>
      </c>
      <c r="R14" s="318">
        <v>0.1986</v>
      </c>
      <c r="S14" s="318">
        <v>0.19939999999999999</v>
      </c>
      <c r="T14" s="318">
        <v>0.19980000000000001</v>
      </c>
      <c r="U14" s="318">
        <v>0.20760000000000001</v>
      </c>
      <c r="V14" s="1070">
        <v>0.20910000000000001</v>
      </c>
      <c r="W14" s="296"/>
      <c r="X14" s="296"/>
    </row>
    <row r="15" spans="1:24" ht="16.5">
      <c r="A15" s="1071" t="s">
        <v>479</v>
      </c>
      <c r="B15" s="311">
        <v>0.32167790298051707</v>
      </c>
      <c r="C15" s="311">
        <v>0.30324533378173868</v>
      </c>
      <c r="D15" s="311">
        <v>0.31492615792602074</v>
      </c>
      <c r="E15" s="311">
        <v>0.31764828087670094</v>
      </c>
      <c r="F15" s="327">
        <v>0.31018496673429907</v>
      </c>
      <c r="G15" s="328">
        <v>0.3038357883855724</v>
      </c>
      <c r="H15" s="319">
        <v>0.28764737232065096</v>
      </c>
      <c r="I15" s="319">
        <v>0.27542514171390464</v>
      </c>
      <c r="J15" s="319">
        <v>0.27756115199312009</v>
      </c>
      <c r="K15" s="319">
        <v>0.27870633461474176</v>
      </c>
      <c r="L15" s="319">
        <v>0.28210000000000002</v>
      </c>
      <c r="M15" s="319">
        <v>0.28029999999999999</v>
      </c>
      <c r="N15" s="319">
        <v>0.25840000000000002</v>
      </c>
      <c r="O15" s="319">
        <v>0.25790000000000002</v>
      </c>
      <c r="P15" s="320">
        <v>0.2545</v>
      </c>
      <c r="Q15" s="320">
        <v>0.25679999999999997</v>
      </c>
      <c r="R15" s="321">
        <v>0.2591</v>
      </c>
      <c r="S15" s="321">
        <v>0.25819999999999999</v>
      </c>
      <c r="T15" s="321">
        <v>0.25919999999999999</v>
      </c>
      <c r="U15" s="321">
        <v>0.2702</v>
      </c>
      <c r="V15" s="1072">
        <v>0.27479999999999999</v>
      </c>
      <c r="W15" s="296"/>
      <c r="X15" s="296"/>
    </row>
    <row r="16" spans="1:24" ht="16.5">
      <c r="A16" s="1071" t="s">
        <v>480</v>
      </c>
      <c r="B16" s="310">
        <v>0.15302150551539526</v>
      </c>
      <c r="C16" s="310">
        <v>0.14056727590900253</v>
      </c>
      <c r="D16" s="310">
        <v>0.15235115082323894</v>
      </c>
      <c r="E16" s="310">
        <v>0.14860722917594957</v>
      </c>
      <c r="F16" s="327">
        <v>0.14649394754106795</v>
      </c>
      <c r="G16" s="328">
        <v>0.1366310329559112</v>
      </c>
      <c r="H16" s="329">
        <v>0.13064499537084662</v>
      </c>
      <c r="I16" s="329">
        <v>0.1227326685660019</v>
      </c>
      <c r="J16" s="329">
        <v>0.1222013865211956</v>
      </c>
      <c r="K16" s="329">
        <v>0.12162138382487506</v>
      </c>
      <c r="L16" s="329">
        <v>0.13039999999999999</v>
      </c>
      <c r="M16" s="329">
        <v>0.13750000000000001</v>
      </c>
      <c r="N16" s="329">
        <v>0.13470000000000001</v>
      </c>
      <c r="O16" s="329">
        <v>0.1366</v>
      </c>
      <c r="P16" s="320">
        <v>0.13650000000000001</v>
      </c>
      <c r="Q16" s="320">
        <v>0.14019999999999999</v>
      </c>
      <c r="R16" s="321">
        <v>0.1449</v>
      </c>
      <c r="S16" s="321">
        <v>0.1467</v>
      </c>
      <c r="T16" s="321">
        <v>0.1474</v>
      </c>
      <c r="U16" s="321">
        <v>0.1542</v>
      </c>
      <c r="V16" s="1072">
        <v>0.15740000000000001</v>
      </c>
      <c r="W16" s="296"/>
      <c r="X16" s="296"/>
    </row>
    <row r="17" spans="1:24">
      <c r="A17" s="1071"/>
      <c r="B17" s="311"/>
      <c r="C17" s="311"/>
      <c r="D17" s="311"/>
      <c r="E17" s="311"/>
      <c r="F17" s="327"/>
      <c r="G17" s="328"/>
      <c r="H17" s="319"/>
      <c r="I17" s="319"/>
      <c r="J17" s="319"/>
      <c r="K17" s="319"/>
      <c r="L17" s="319"/>
      <c r="M17" s="319"/>
      <c r="N17" s="319"/>
      <c r="O17" s="319"/>
      <c r="P17" s="322"/>
      <c r="Q17" s="322"/>
      <c r="R17" s="323"/>
      <c r="S17" s="323"/>
      <c r="T17" s="323"/>
      <c r="U17" s="323"/>
      <c r="V17" s="1073"/>
      <c r="W17" s="296"/>
      <c r="X17" s="296"/>
    </row>
    <row r="18" spans="1:24">
      <c r="A18" s="1069" t="s">
        <v>482</v>
      </c>
      <c r="B18" s="324">
        <v>0.75941008965542967</v>
      </c>
      <c r="C18" s="324">
        <v>0.77481296612689732</v>
      </c>
      <c r="D18" s="324">
        <v>0.76363743760890757</v>
      </c>
      <c r="E18" s="324">
        <v>0.76521906047909349</v>
      </c>
      <c r="F18" s="325">
        <v>0.76811745811001242</v>
      </c>
      <c r="G18" s="326">
        <v>0.77861090664104904</v>
      </c>
      <c r="H18" s="316">
        <v>0.79127854737263981</v>
      </c>
      <c r="I18" s="316">
        <v>0.80243080145024903</v>
      </c>
      <c r="J18" s="316">
        <v>0.80133708486641175</v>
      </c>
      <c r="K18" s="316">
        <v>0.80194262480234924</v>
      </c>
      <c r="L18" s="316">
        <v>0.79679999999999995</v>
      </c>
      <c r="M18" s="316">
        <v>0.7893</v>
      </c>
      <c r="N18" s="316">
        <v>0.78990000000000005</v>
      </c>
      <c r="O18" s="316">
        <v>0.78800000000000003</v>
      </c>
      <c r="P18" s="317">
        <v>0.78600000000000003</v>
      </c>
      <c r="Q18" s="317">
        <v>0.78129999999999999</v>
      </c>
      <c r="R18" s="318">
        <v>0.77659999999999996</v>
      </c>
      <c r="S18" s="318">
        <v>0.77569999999999995</v>
      </c>
      <c r="T18" s="318">
        <v>0.7752</v>
      </c>
      <c r="U18" s="318">
        <v>0.76749999999999996</v>
      </c>
      <c r="V18" s="1070">
        <v>0.7661</v>
      </c>
      <c r="W18" s="296"/>
      <c r="X18" s="296"/>
    </row>
    <row r="19" spans="1:24" ht="16.5">
      <c r="A19" s="1071" t="s">
        <v>479</v>
      </c>
      <c r="B19" s="311">
        <v>0.67832209701948298</v>
      </c>
      <c r="C19" s="311">
        <v>0.69675466621826132</v>
      </c>
      <c r="D19" s="311">
        <v>0.68507384207397926</v>
      </c>
      <c r="E19" s="311">
        <v>0.68235171912329906</v>
      </c>
      <c r="F19" s="327">
        <v>0.68981503326570093</v>
      </c>
      <c r="G19" s="328">
        <v>0.69616421161442754</v>
      </c>
      <c r="H19" s="319">
        <v>0.71235262767934904</v>
      </c>
      <c r="I19" s="319">
        <v>0.72457485828609536</v>
      </c>
      <c r="J19" s="319">
        <v>0.72243884800687985</v>
      </c>
      <c r="K19" s="319">
        <v>0.72129366538525819</v>
      </c>
      <c r="L19" s="319">
        <v>0.71789999999999998</v>
      </c>
      <c r="M19" s="319">
        <v>0.70989999999999998</v>
      </c>
      <c r="N19" s="319">
        <v>0.7137</v>
      </c>
      <c r="O19" s="319">
        <v>0.70960000000000001</v>
      </c>
      <c r="P19" s="320">
        <v>0.70740000000000003</v>
      </c>
      <c r="Q19" s="320">
        <v>0.7026</v>
      </c>
      <c r="R19" s="321">
        <v>0.69750000000000001</v>
      </c>
      <c r="S19" s="321">
        <v>0.69969999999999999</v>
      </c>
      <c r="T19" s="321">
        <v>0.69879999999999998</v>
      </c>
      <c r="U19" s="321">
        <v>0.6875</v>
      </c>
      <c r="V19" s="1072">
        <v>0.68269999999999997</v>
      </c>
      <c r="W19" s="296"/>
      <c r="X19" s="296"/>
    </row>
    <row r="20" spans="1:24" ht="16.5">
      <c r="A20" s="1071" t="s">
        <v>480</v>
      </c>
      <c r="B20" s="310">
        <v>0.84697849448460472</v>
      </c>
      <c r="C20" s="310">
        <v>0.85943272409099747</v>
      </c>
      <c r="D20" s="310">
        <v>0.84764884917676109</v>
      </c>
      <c r="E20" s="310">
        <v>0.8513927708240504</v>
      </c>
      <c r="F20" s="327">
        <v>0.85350605245893207</v>
      </c>
      <c r="G20" s="328">
        <v>0.86336896704408883</v>
      </c>
      <c r="H20" s="329">
        <v>0.86935500462915338</v>
      </c>
      <c r="I20" s="329">
        <v>0.87726733143399815</v>
      </c>
      <c r="J20" s="329">
        <v>0.87779861347880439</v>
      </c>
      <c r="K20" s="329">
        <v>0.8783610192158795</v>
      </c>
      <c r="L20" s="319">
        <v>0.86960000000000004</v>
      </c>
      <c r="M20" s="319">
        <v>0.86129999999999995</v>
      </c>
      <c r="N20" s="319">
        <v>0.8619</v>
      </c>
      <c r="O20" s="319">
        <v>0.85850000000000004</v>
      </c>
      <c r="P20" s="330">
        <v>0.85670000000000002</v>
      </c>
      <c r="Q20" s="330">
        <v>0.85209999999999997</v>
      </c>
      <c r="R20" s="331">
        <v>0.84670000000000001</v>
      </c>
      <c r="S20" s="331">
        <v>0.84389999999999998</v>
      </c>
      <c r="T20" s="331">
        <v>0.84250000000000003</v>
      </c>
      <c r="U20" s="331">
        <v>0.8357</v>
      </c>
      <c r="V20" s="1074">
        <v>0.83169999999999999</v>
      </c>
      <c r="W20" s="296"/>
      <c r="X20" s="296"/>
    </row>
    <row r="21" spans="1:24">
      <c r="A21" s="1075"/>
      <c r="B21" s="333"/>
      <c r="C21" s="333"/>
      <c r="D21" s="333"/>
      <c r="E21" s="333"/>
      <c r="F21" s="334"/>
      <c r="G21" s="332"/>
      <c r="H21" s="335"/>
      <c r="I21" s="335"/>
      <c r="J21" s="335"/>
      <c r="K21" s="335"/>
      <c r="L21" s="335"/>
      <c r="M21" s="336"/>
      <c r="N21" s="336"/>
      <c r="O21" s="336"/>
      <c r="P21" s="337"/>
      <c r="Q21" s="336"/>
      <c r="R21" s="337"/>
      <c r="S21" s="337"/>
      <c r="T21" s="337"/>
      <c r="U21" s="337"/>
      <c r="V21" s="1076"/>
      <c r="W21" s="296"/>
      <c r="X21" s="296"/>
    </row>
    <row r="22" spans="1:24" ht="16.5">
      <c r="A22" s="1077" t="s">
        <v>483</v>
      </c>
      <c r="B22" s="1078"/>
      <c r="C22" s="1078"/>
      <c r="D22" s="1078"/>
      <c r="E22" s="1078"/>
      <c r="F22" s="1078"/>
      <c r="G22" s="1078"/>
      <c r="H22" s="1078"/>
      <c r="I22" s="1078"/>
      <c r="J22" s="1078"/>
      <c r="K22" s="1078"/>
      <c r="L22" s="1078"/>
      <c r="M22" s="1078"/>
      <c r="N22" s="1078"/>
      <c r="O22" s="1078"/>
      <c r="P22" s="1078"/>
      <c r="Q22" s="409"/>
      <c r="R22" s="409"/>
      <c r="S22" s="409"/>
      <c r="T22" s="409"/>
      <c r="U22" s="409"/>
      <c r="V22" s="1063"/>
      <c r="W22" s="296"/>
      <c r="X22" s="296"/>
    </row>
    <row r="23" spans="1:24" ht="29.25" customHeight="1">
      <c r="A23" s="1621" t="s">
        <v>484</v>
      </c>
      <c r="B23" s="1622"/>
      <c r="C23" s="1622"/>
      <c r="D23" s="1622"/>
      <c r="E23" s="1622"/>
      <c r="F23" s="1622"/>
      <c r="G23" s="1622"/>
      <c r="H23" s="1622"/>
      <c r="I23" s="1622"/>
      <c r="J23" s="1622"/>
      <c r="K23" s="1622"/>
      <c r="L23" s="1622"/>
      <c r="M23" s="1622"/>
      <c r="N23" s="1622"/>
      <c r="O23" s="1622"/>
      <c r="P23" s="1622"/>
      <c r="Q23" s="1622"/>
      <c r="R23" s="1622"/>
      <c r="S23" s="1622"/>
      <c r="T23" s="1622"/>
      <c r="U23" s="1622"/>
      <c r="V23" s="1623"/>
      <c r="W23" s="338"/>
      <c r="X23" s="338"/>
    </row>
    <row r="24" spans="1:24">
      <c r="A24" s="296"/>
      <c r="B24" s="296"/>
      <c r="C24" s="296"/>
      <c r="D24" s="296"/>
      <c r="E24" s="296"/>
      <c r="F24" s="296"/>
      <c r="G24" s="296"/>
      <c r="H24" s="296"/>
      <c r="I24" s="296"/>
      <c r="J24" s="296"/>
      <c r="K24" s="296"/>
      <c r="L24" s="296"/>
      <c r="M24" s="296"/>
      <c r="N24" s="296"/>
      <c r="O24" s="296"/>
      <c r="P24" s="296"/>
      <c r="Q24" s="296"/>
      <c r="R24" s="296"/>
      <c r="S24" s="296"/>
      <c r="T24" s="296"/>
      <c r="U24" s="296"/>
      <c r="V24" s="296"/>
      <c r="W24" s="296"/>
      <c r="X24" s="296"/>
    </row>
    <row r="25" spans="1:24">
      <c r="A25" s="296"/>
      <c r="B25" s="296"/>
      <c r="C25" s="296"/>
      <c r="D25" s="296"/>
      <c r="E25" s="296"/>
      <c r="F25" s="296"/>
      <c r="G25" s="296"/>
      <c r="H25" s="296"/>
      <c r="I25" s="296"/>
      <c r="J25" s="296"/>
      <c r="K25" s="296"/>
      <c r="L25" s="296"/>
      <c r="M25" s="296"/>
      <c r="N25" s="296"/>
      <c r="O25" s="296"/>
      <c r="P25" s="296"/>
      <c r="Q25" s="296"/>
      <c r="R25" s="296"/>
      <c r="S25" s="296"/>
      <c r="T25" s="296"/>
      <c r="U25" s="296"/>
      <c r="V25" s="296"/>
      <c r="W25" s="296"/>
      <c r="X25" s="296"/>
    </row>
  </sheetData>
  <sheetProtection algorithmName="SHA-512" hashValue="ajmXDTSqzyc4i/b8dEpcGtBPQ4VLuF3w/qMyafPQU9Qce2tq8zP2by+keKevaBDOgqDC7NCZXpgCwYfKXaCEIQ==" saltValue="Hm+u1vq+BIXsWbXOo+MSmA==" spinCount="100000" sheet="1" formatCells="0" formatColumns="0" formatRows="0" insertColumns="0" insertRows="0" insertHyperlinks="0" deleteColumns="0" deleteRows="0" sort="0" autoFilter="0" pivotTables="0"/>
  <mergeCells count="4">
    <mergeCell ref="A23:V23"/>
    <mergeCell ref="A1:V1"/>
    <mergeCell ref="A2:V2"/>
    <mergeCell ref="A3:V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DA257-A1B4-4CE3-9A86-797B40843517}">
  <dimension ref="A1:IK35"/>
  <sheetViews>
    <sheetView workbookViewId="0">
      <selection activeCell="T38" sqref="T38"/>
    </sheetView>
  </sheetViews>
  <sheetFormatPr defaultColWidth="10.7109375" defaultRowHeight="12.75"/>
  <cols>
    <col min="1" max="1" width="28.7109375" style="375" customWidth="1"/>
    <col min="2" max="12" width="7.7109375" style="375" hidden="1" customWidth="1"/>
    <col min="13" max="17" width="7.7109375" style="375" customWidth="1"/>
    <col min="18" max="18" width="8.85546875" style="375" customWidth="1"/>
    <col min="19" max="245" width="10.7109375" style="297"/>
    <col min="246" max="259" width="10.7109375" style="354"/>
    <col min="260" max="260" width="17.5703125" style="354" customWidth="1"/>
    <col min="261" max="268" width="0" style="354" hidden="1" customWidth="1"/>
    <col min="269" max="273" width="7.7109375" style="354" customWidth="1"/>
    <col min="274" max="274" width="8.85546875" style="354" customWidth="1"/>
    <col min="275" max="515" width="10.7109375" style="354"/>
    <col min="516" max="516" width="17.5703125" style="354" customWidth="1"/>
    <col min="517" max="524" width="0" style="354" hidden="1" customWidth="1"/>
    <col min="525" max="529" width="7.7109375" style="354" customWidth="1"/>
    <col min="530" max="530" width="8.85546875" style="354" customWidth="1"/>
    <col min="531" max="771" width="10.7109375" style="354"/>
    <col min="772" max="772" width="17.5703125" style="354" customWidth="1"/>
    <col min="773" max="780" width="0" style="354" hidden="1" customWidth="1"/>
    <col min="781" max="785" width="7.7109375" style="354" customWidth="1"/>
    <col min="786" max="786" width="8.85546875" style="354" customWidth="1"/>
    <col min="787" max="1027" width="10.7109375" style="354"/>
    <col min="1028" max="1028" width="17.5703125" style="354" customWidth="1"/>
    <col min="1029" max="1036" width="0" style="354" hidden="1" customWidth="1"/>
    <col min="1037" max="1041" width="7.7109375" style="354" customWidth="1"/>
    <col min="1042" max="1042" width="8.85546875" style="354" customWidth="1"/>
    <col min="1043" max="1283" width="10.7109375" style="354"/>
    <col min="1284" max="1284" width="17.5703125" style="354" customWidth="1"/>
    <col min="1285" max="1292" width="0" style="354" hidden="1" customWidth="1"/>
    <col min="1293" max="1297" width="7.7109375" style="354" customWidth="1"/>
    <col min="1298" max="1298" width="8.85546875" style="354" customWidth="1"/>
    <col min="1299" max="1539" width="10.7109375" style="354"/>
    <col min="1540" max="1540" width="17.5703125" style="354" customWidth="1"/>
    <col min="1541" max="1548" width="0" style="354" hidden="1" customWidth="1"/>
    <col min="1549" max="1553" width="7.7109375" style="354" customWidth="1"/>
    <col min="1554" max="1554" width="8.85546875" style="354" customWidth="1"/>
    <col min="1555" max="1795" width="10.7109375" style="354"/>
    <col min="1796" max="1796" width="17.5703125" style="354" customWidth="1"/>
    <col min="1797" max="1804" width="0" style="354" hidden="1" customWidth="1"/>
    <col min="1805" max="1809" width="7.7109375" style="354" customWidth="1"/>
    <col min="1810" max="1810" width="8.85546875" style="354" customWidth="1"/>
    <col min="1811" max="2051" width="10.7109375" style="354"/>
    <col min="2052" max="2052" width="17.5703125" style="354" customWidth="1"/>
    <col min="2053" max="2060" width="0" style="354" hidden="1" customWidth="1"/>
    <col min="2061" max="2065" width="7.7109375" style="354" customWidth="1"/>
    <col min="2066" max="2066" width="8.85546875" style="354" customWidth="1"/>
    <col min="2067" max="2307" width="10.7109375" style="354"/>
    <col min="2308" max="2308" width="17.5703125" style="354" customWidth="1"/>
    <col min="2309" max="2316" width="0" style="354" hidden="1" customWidth="1"/>
    <col min="2317" max="2321" width="7.7109375" style="354" customWidth="1"/>
    <col min="2322" max="2322" width="8.85546875" style="354" customWidth="1"/>
    <col min="2323" max="2563" width="10.7109375" style="354"/>
    <col min="2564" max="2564" width="17.5703125" style="354" customWidth="1"/>
    <col min="2565" max="2572" width="0" style="354" hidden="1" customWidth="1"/>
    <col min="2573" max="2577" width="7.7109375" style="354" customWidth="1"/>
    <col min="2578" max="2578" width="8.85546875" style="354" customWidth="1"/>
    <col min="2579" max="2819" width="10.7109375" style="354"/>
    <col min="2820" max="2820" width="17.5703125" style="354" customWidth="1"/>
    <col min="2821" max="2828" width="0" style="354" hidden="1" customWidth="1"/>
    <col min="2829" max="2833" width="7.7109375" style="354" customWidth="1"/>
    <col min="2834" max="2834" width="8.85546875" style="354" customWidth="1"/>
    <col min="2835" max="3075" width="10.7109375" style="354"/>
    <col min="3076" max="3076" width="17.5703125" style="354" customWidth="1"/>
    <col min="3077" max="3084" width="0" style="354" hidden="1" customWidth="1"/>
    <col min="3085" max="3089" width="7.7109375" style="354" customWidth="1"/>
    <col min="3090" max="3090" width="8.85546875" style="354" customWidth="1"/>
    <col min="3091" max="3331" width="10.7109375" style="354"/>
    <col min="3332" max="3332" width="17.5703125" style="354" customWidth="1"/>
    <col min="3333" max="3340" width="0" style="354" hidden="1" customWidth="1"/>
    <col min="3341" max="3345" width="7.7109375" style="354" customWidth="1"/>
    <col min="3346" max="3346" width="8.85546875" style="354" customWidth="1"/>
    <col min="3347" max="3587" width="10.7109375" style="354"/>
    <col min="3588" max="3588" width="17.5703125" style="354" customWidth="1"/>
    <col min="3589" max="3596" width="0" style="354" hidden="1" customWidth="1"/>
    <col min="3597" max="3601" width="7.7109375" style="354" customWidth="1"/>
    <col min="3602" max="3602" width="8.85546875" style="354" customWidth="1"/>
    <col min="3603" max="3843" width="10.7109375" style="354"/>
    <col min="3844" max="3844" width="17.5703125" style="354" customWidth="1"/>
    <col min="3845" max="3852" width="0" style="354" hidden="1" customWidth="1"/>
    <col min="3853" max="3857" width="7.7109375" style="354" customWidth="1"/>
    <col min="3858" max="3858" width="8.85546875" style="354" customWidth="1"/>
    <col min="3859" max="4099" width="10.7109375" style="354"/>
    <col min="4100" max="4100" width="17.5703125" style="354" customWidth="1"/>
    <col min="4101" max="4108" width="0" style="354" hidden="1" customWidth="1"/>
    <col min="4109" max="4113" width="7.7109375" style="354" customWidth="1"/>
    <col min="4114" max="4114" width="8.85546875" style="354" customWidth="1"/>
    <col min="4115" max="4355" width="10.7109375" style="354"/>
    <col min="4356" max="4356" width="17.5703125" style="354" customWidth="1"/>
    <col min="4357" max="4364" width="0" style="354" hidden="1" customWidth="1"/>
    <col min="4365" max="4369" width="7.7109375" style="354" customWidth="1"/>
    <col min="4370" max="4370" width="8.85546875" style="354" customWidth="1"/>
    <col min="4371" max="4611" width="10.7109375" style="354"/>
    <col min="4612" max="4612" width="17.5703125" style="354" customWidth="1"/>
    <col min="4613" max="4620" width="0" style="354" hidden="1" customWidth="1"/>
    <col min="4621" max="4625" width="7.7109375" style="354" customWidth="1"/>
    <col min="4626" max="4626" width="8.85546875" style="354" customWidth="1"/>
    <col min="4627" max="4867" width="10.7109375" style="354"/>
    <col min="4868" max="4868" width="17.5703125" style="354" customWidth="1"/>
    <col min="4869" max="4876" width="0" style="354" hidden="1" customWidth="1"/>
    <col min="4877" max="4881" width="7.7109375" style="354" customWidth="1"/>
    <col min="4882" max="4882" width="8.85546875" style="354" customWidth="1"/>
    <col min="4883" max="5123" width="10.7109375" style="354"/>
    <col min="5124" max="5124" width="17.5703125" style="354" customWidth="1"/>
    <col min="5125" max="5132" width="0" style="354" hidden="1" customWidth="1"/>
    <col min="5133" max="5137" width="7.7109375" style="354" customWidth="1"/>
    <col min="5138" max="5138" width="8.85546875" style="354" customWidth="1"/>
    <col min="5139" max="5379" width="10.7109375" style="354"/>
    <col min="5380" max="5380" width="17.5703125" style="354" customWidth="1"/>
    <col min="5381" max="5388" width="0" style="354" hidden="1" customWidth="1"/>
    <col min="5389" max="5393" width="7.7109375" style="354" customWidth="1"/>
    <col min="5394" max="5394" width="8.85546875" style="354" customWidth="1"/>
    <col min="5395" max="5635" width="10.7109375" style="354"/>
    <col min="5636" max="5636" width="17.5703125" style="354" customWidth="1"/>
    <col min="5637" max="5644" width="0" style="354" hidden="1" customWidth="1"/>
    <col min="5645" max="5649" width="7.7109375" style="354" customWidth="1"/>
    <col min="5650" max="5650" width="8.85546875" style="354" customWidth="1"/>
    <col min="5651" max="5891" width="10.7109375" style="354"/>
    <col min="5892" max="5892" width="17.5703125" style="354" customWidth="1"/>
    <col min="5893" max="5900" width="0" style="354" hidden="1" customWidth="1"/>
    <col min="5901" max="5905" width="7.7109375" style="354" customWidth="1"/>
    <col min="5906" max="5906" width="8.85546875" style="354" customWidth="1"/>
    <col min="5907" max="6147" width="10.7109375" style="354"/>
    <col min="6148" max="6148" width="17.5703125" style="354" customWidth="1"/>
    <col min="6149" max="6156" width="0" style="354" hidden="1" customWidth="1"/>
    <col min="6157" max="6161" width="7.7109375" style="354" customWidth="1"/>
    <col min="6162" max="6162" width="8.85546875" style="354" customWidth="1"/>
    <col min="6163" max="6403" width="10.7109375" style="354"/>
    <col min="6404" max="6404" width="17.5703125" style="354" customWidth="1"/>
    <col min="6405" max="6412" width="0" style="354" hidden="1" customWidth="1"/>
    <col min="6413" max="6417" width="7.7109375" style="354" customWidth="1"/>
    <col min="6418" max="6418" width="8.85546875" style="354" customWidth="1"/>
    <col min="6419" max="6659" width="10.7109375" style="354"/>
    <col min="6660" max="6660" width="17.5703125" style="354" customWidth="1"/>
    <col min="6661" max="6668" width="0" style="354" hidden="1" customWidth="1"/>
    <col min="6669" max="6673" width="7.7109375" style="354" customWidth="1"/>
    <col min="6674" max="6674" width="8.85546875" style="354" customWidth="1"/>
    <col min="6675" max="6915" width="10.7109375" style="354"/>
    <col min="6916" max="6916" width="17.5703125" style="354" customWidth="1"/>
    <col min="6917" max="6924" width="0" style="354" hidden="1" customWidth="1"/>
    <col min="6925" max="6929" width="7.7109375" style="354" customWidth="1"/>
    <col min="6930" max="6930" width="8.85546875" style="354" customWidth="1"/>
    <col min="6931" max="7171" width="10.7109375" style="354"/>
    <col min="7172" max="7172" width="17.5703125" style="354" customWidth="1"/>
    <col min="7173" max="7180" width="0" style="354" hidden="1" customWidth="1"/>
    <col min="7181" max="7185" width="7.7109375" style="354" customWidth="1"/>
    <col min="7186" max="7186" width="8.85546875" style="354" customWidth="1"/>
    <col min="7187" max="7427" width="10.7109375" style="354"/>
    <col min="7428" max="7428" width="17.5703125" style="354" customWidth="1"/>
    <col min="7429" max="7436" width="0" style="354" hidden="1" customWidth="1"/>
    <col min="7437" max="7441" width="7.7109375" style="354" customWidth="1"/>
    <col min="7442" max="7442" width="8.85546875" style="354" customWidth="1"/>
    <col min="7443" max="7683" width="10.7109375" style="354"/>
    <col min="7684" max="7684" width="17.5703125" style="354" customWidth="1"/>
    <col min="7685" max="7692" width="0" style="354" hidden="1" customWidth="1"/>
    <col min="7693" max="7697" width="7.7109375" style="354" customWidth="1"/>
    <col min="7698" max="7698" width="8.85546875" style="354" customWidth="1"/>
    <col min="7699" max="7939" width="10.7109375" style="354"/>
    <col min="7940" max="7940" width="17.5703125" style="354" customWidth="1"/>
    <col min="7941" max="7948" width="0" style="354" hidden="1" customWidth="1"/>
    <col min="7949" max="7953" width="7.7109375" style="354" customWidth="1"/>
    <col min="7954" max="7954" width="8.85546875" style="354" customWidth="1"/>
    <col min="7955" max="8195" width="10.7109375" style="354"/>
    <col min="8196" max="8196" width="17.5703125" style="354" customWidth="1"/>
    <col min="8197" max="8204" width="0" style="354" hidden="1" customWidth="1"/>
    <col min="8205" max="8209" width="7.7109375" style="354" customWidth="1"/>
    <col min="8210" max="8210" width="8.85546875" style="354" customWidth="1"/>
    <col min="8211" max="8451" width="10.7109375" style="354"/>
    <col min="8452" max="8452" width="17.5703125" style="354" customWidth="1"/>
    <col min="8453" max="8460" width="0" style="354" hidden="1" customWidth="1"/>
    <col min="8461" max="8465" width="7.7109375" style="354" customWidth="1"/>
    <col min="8466" max="8466" width="8.85546875" style="354" customWidth="1"/>
    <col min="8467" max="8707" width="10.7109375" style="354"/>
    <col min="8708" max="8708" width="17.5703125" style="354" customWidth="1"/>
    <col min="8709" max="8716" width="0" style="354" hidden="1" customWidth="1"/>
    <col min="8717" max="8721" width="7.7109375" style="354" customWidth="1"/>
    <col min="8722" max="8722" width="8.85546875" style="354" customWidth="1"/>
    <col min="8723" max="8963" width="10.7109375" style="354"/>
    <col min="8964" max="8964" width="17.5703125" style="354" customWidth="1"/>
    <col min="8965" max="8972" width="0" style="354" hidden="1" customWidth="1"/>
    <col min="8973" max="8977" width="7.7109375" style="354" customWidth="1"/>
    <col min="8978" max="8978" width="8.85546875" style="354" customWidth="1"/>
    <col min="8979" max="9219" width="10.7109375" style="354"/>
    <col min="9220" max="9220" width="17.5703125" style="354" customWidth="1"/>
    <col min="9221" max="9228" width="0" style="354" hidden="1" customWidth="1"/>
    <col min="9229" max="9233" width="7.7109375" style="354" customWidth="1"/>
    <col min="9234" max="9234" width="8.85546875" style="354" customWidth="1"/>
    <col min="9235" max="9475" width="10.7109375" style="354"/>
    <col min="9476" max="9476" width="17.5703125" style="354" customWidth="1"/>
    <col min="9477" max="9484" width="0" style="354" hidden="1" customWidth="1"/>
    <col min="9485" max="9489" width="7.7109375" style="354" customWidth="1"/>
    <col min="9490" max="9490" width="8.85546875" style="354" customWidth="1"/>
    <col min="9491" max="9731" width="10.7109375" style="354"/>
    <col min="9732" max="9732" width="17.5703125" style="354" customWidth="1"/>
    <col min="9733" max="9740" width="0" style="354" hidden="1" customWidth="1"/>
    <col min="9741" max="9745" width="7.7109375" style="354" customWidth="1"/>
    <col min="9746" max="9746" width="8.85546875" style="354" customWidth="1"/>
    <col min="9747" max="9987" width="10.7109375" style="354"/>
    <col min="9988" max="9988" width="17.5703125" style="354" customWidth="1"/>
    <col min="9989" max="9996" width="0" style="354" hidden="1" customWidth="1"/>
    <col min="9997" max="10001" width="7.7109375" style="354" customWidth="1"/>
    <col min="10002" max="10002" width="8.85546875" style="354" customWidth="1"/>
    <col min="10003" max="10243" width="10.7109375" style="354"/>
    <col min="10244" max="10244" width="17.5703125" style="354" customWidth="1"/>
    <col min="10245" max="10252" width="0" style="354" hidden="1" customWidth="1"/>
    <col min="10253" max="10257" width="7.7109375" style="354" customWidth="1"/>
    <col min="10258" max="10258" width="8.85546875" style="354" customWidth="1"/>
    <col min="10259" max="10499" width="10.7109375" style="354"/>
    <col min="10500" max="10500" width="17.5703125" style="354" customWidth="1"/>
    <col min="10501" max="10508" width="0" style="354" hidden="1" customWidth="1"/>
    <col min="10509" max="10513" width="7.7109375" style="354" customWidth="1"/>
    <col min="10514" max="10514" width="8.85546875" style="354" customWidth="1"/>
    <col min="10515" max="10755" width="10.7109375" style="354"/>
    <col min="10756" max="10756" width="17.5703125" style="354" customWidth="1"/>
    <col min="10757" max="10764" width="0" style="354" hidden="1" customWidth="1"/>
    <col min="10765" max="10769" width="7.7109375" style="354" customWidth="1"/>
    <col min="10770" max="10770" width="8.85546875" style="354" customWidth="1"/>
    <col min="10771" max="11011" width="10.7109375" style="354"/>
    <col min="11012" max="11012" width="17.5703125" style="354" customWidth="1"/>
    <col min="11013" max="11020" width="0" style="354" hidden="1" customWidth="1"/>
    <col min="11021" max="11025" width="7.7109375" style="354" customWidth="1"/>
    <col min="11026" max="11026" width="8.85546875" style="354" customWidth="1"/>
    <col min="11027" max="11267" width="10.7109375" style="354"/>
    <col min="11268" max="11268" width="17.5703125" style="354" customWidth="1"/>
    <col min="11269" max="11276" width="0" style="354" hidden="1" customWidth="1"/>
    <col min="11277" max="11281" width="7.7109375" style="354" customWidth="1"/>
    <col min="11282" max="11282" width="8.85546875" style="354" customWidth="1"/>
    <col min="11283" max="11523" width="10.7109375" style="354"/>
    <col min="11524" max="11524" width="17.5703125" style="354" customWidth="1"/>
    <col min="11525" max="11532" width="0" style="354" hidden="1" customWidth="1"/>
    <col min="11533" max="11537" width="7.7109375" style="354" customWidth="1"/>
    <col min="11538" max="11538" width="8.85546875" style="354" customWidth="1"/>
    <col min="11539" max="11779" width="10.7109375" style="354"/>
    <col min="11780" max="11780" width="17.5703125" style="354" customWidth="1"/>
    <col min="11781" max="11788" width="0" style="354" hidden="1" customWidth="1"/>
    <col min="11789" max="11793" width="7.7109375" style="354" customWidth="1"/>
    <col min="11794" max="11794" width="8.85546875" style="354" customWidth="1"/>
    <col min="11795" max="12035" width="10.7109375" style="354"/>
    <col min="12036" max="12036" width="17.5703125" style="354" customWidth="1"/>
    <col min="12037" max="12044" width="0" style="354" hidden="1" customWidth="1"/>
    <col min="12045" max="12049" width="7.7109375" style="354" customWidth="1"/>
    <col min="12050" max="12050" width="8.85546875" style="354" customWidth="1"/>
    <col min="12051" max="12291" width="10.7109375" style="354"/>
    <col min="12292" max="12292" width="17.5703125" style="354" customWidth="1"/>
    <col min="12293" max="12300" width="0" style="354" hidden="1" customWidth="1"/>
    <col min="12301" max="12305" width="7.7109375" style="354" customWidth="1"/>
    <col min="12306" max="12306" width="8.85546875" style="354" customWidth="1"/>
    <col min="12307" max="12547" width="10.7109375" style="354"/>
    <col min="12548" max="12548" width="17.5703125" style="354" customWidth="1"/>
    <col min="12549" max="12556" width="0" style="354" hidden="1" customWidth="1"/>
    <col min="12557" max="12561" width="7.7109375" style="354" customWidth="1"/>
    <col min="12562" max="12562" width="8.85546875" style="354" customWidth="1"/>
    <col min="12563" max="12803" width="10.7109375" style="354"/>
    <col min="12804" max="12804" width="17.5703125" style="354" customWidth="1"/>
    <col min="12805" max="12812" width="0" style="354" hidden="1" customWidth="1"/>
    <col min="12813" max="12817" width="7.7109375" style="354" customWidth="1"/>
    <col min="12818" max="12818" width="8.85546875" style="354" customWidth="1"/>
    <col min="12819" max="13059" width="10.7109375" style="354"/>
    <col min="13060" max="13060" width="17.5703125" style="354" customWidth="1"/>
    <col min="13061" max="13068" width="0" style="354" hidden="1" customWidth="1"/>
    <col min="13069" max="13073" width="7.7109375" style="354" customWidth="1"/>
    <col min="13074" max="13074" width="8.85546875" style="354" customWidth="1"/>
    <col min="13075" max="13315" width="10.7109375" style="354"/>
    <col min="13316" max="13316" width="17.5703125" style="354" customWidth="1"/>
    <col min="13317" max="13324" width="0" style="354" hidden="1" customWidth="1"/>
    <col min="13325" max="13329" width="7.7109375" style="354" customWidth="1"/>
    <col min="13330" max="13330" width="8.85546875" style="354" customWidth="1"/>
    <col min="13331" max="13571" width="10.7109375" style="354"/>
    <col min="13572" max="13572" width="17.5703125" style="354" customWidth="1"/>
    <col min="13573" max="13580" width="0" style="354" hidden="1" customWidth="1"/>
    <col min="13581" max="13585" width="7.7109375" style="354" customWidth="1"/>
    <col min="13586" max="13586" width="8.85546875" style="354" customWidth="1"/>
    <col min="13587" max="13827" width="10.7109375" style="354"/>
    <col min="13828" max="13828" width="17.5703125" style="354" customWidth="1"/>
    <col min="13829" max="13836" width="0" style="354" hidden="1" customWidth="1"/>
    <col min="13837" max="13841" width="7.7109375" style="354" customWidth="1"/>
    <col min="13842" max="13842" width="8.85546875" style="354" customWidth="1"/>
    <col min="13843" max="14083" width="10.7109375" style="354"/>
    <col min="14084" max="14084" width="17.5703125" style="354" customWidth="1"/>
    <col min="14085" max="14092" width="0" style="354" hidden="1" customWidth="1"/>
    <col min="14093" max="14097" width="7.7109375" style="354" customWidth="1"/>
    <col min="14098" max="14098" width="8.85546875" style="354" customWidth="1"/>
    <col min="14099" max="14339" width="10.7109375" style="354"/>
    <col min="14340" max="14340" width="17.5703125" style="354" customWidth="1"/>
    <col min="14341" max="14348" width="0" style="354" hidden="1" customWidth="1"/>
    <col min="14349" max="14353" width="7.7109375" style="354" customWidth="1"/>
    <col min="14354" max="14354" width="8.85546875" style="354" customWidth="1"/>
    <col min="14355" max="14595" width="10.7109375" style="354"/>
    <col min="14596" max="14596" width="17.5703125" style="354" customWidth="1"/>
    <col min="14597" max="14604" width="0" style="354" hidden="1" customWidth="1"/>
    <col min="14605" max="14609" width="7.7109375" style="354" customWidth="1"/>
    <col min="14610" max="14610" width="8.85546875" style="354" customWidth="1"/>
    <col min="14611" max="14851" width="10.7109375" style="354"/>
    <col min="14852" max="14852" width="17.5703125" style="354" customWidth="1"/>
    <col min="14853" max="14860" width="0" style="354" hidden="1" customWidth="1"/>
    <col min="14861" max="14865" width="7.7109375" style="354" customWidth="1"/>
    <col min="14866" max="14866" width="8.85546875" style="354" customWidth="1"/>
    <col min="14867" max="15107" width="10.7109375" style="354"/>
    <col min="15108" max="15108" width="17.5703125" style="354" customWidth="1"/>
    <col min="15109" max="15116" width="0" style="354" hidden="1" customWidth="1"/>
    <col min="15117" max="15121" width="7.7109375" style="354" customWidth="1"/>
    <col min="15122" max="15122" width="8.85546875" style="354" customWidth="1"/>
    <col min="15123" max="15363" width="10.7109375" style="354"/>
    <col min="15364" max="15364" width="17.5703125" style="354" customWidth="1"/>
    <col min="15365" max="15372" width="0" style="354" hidden="1" customWidth="1"/>
    <col min="15373" max="15377" width="7.7109375" style="354" customWidth="1"/>
    <col min="15378" max="15378" width="8.85546875" style="354" customWidth="1"/>
    <col min="15379" max="15619" width="10.7109375" style="354"/>
    <col min="15620" max="15620" width="17.5703125" style="354" customWidth="1"/>
    <col min="15621" max="15628" width="0" style="354" hidden="1" customWidth="1"/>
    <col min="15629" max="15633" width="7.7109375" style="354" customWidth="1"/>
    <col min="15634" max="15634" width="8.85546875" style="354" customWidth="1"/>
    <col min="15635" max="15875" width="10.7109375" style="354"/>
    <col min="15876" max="15876" width="17.5703125" style="354" customWidth="1"/>
    <col min="15877" max="15884" width="0" style="354" hidden="1" customWidth="1"/>
    <col min="15885" max="15889" width="7.7109375" style="354" customWidth="1"/>
    <col min="15890" max="15890" width="8.85546875" style="354" customWidth="1"/>
    <col min="15891" max="16131" width="10.7109375" style="354"/>
    <col min="16132" max="16132" width="17.5703125" style="354" customWidth="1"/>
    <col min="16133" max="16140" width="0" style="354" hidden="1" customWidth="1"/>
    <col min="16141" max="16145" width="7.7109375" style="354" customWidth="1"/>
    <col min="16146" max="16146" width="8.85546875" style="354" customWidth="1"/>
    <col min="16147" max="16384" width="10.7109375" style="354"/>
  </cols>
  <sheetData>
    <row r="1" spans="1:245" s="339" customFormat="1" ht="15.75">
      <c r="A1" s="1636" t="s">
        <v>485</v>
      </c>
      <c r="B1" s="1637"/>
      <c r="C1" s="1637"/>
      <c r="D1" s="1637"/>
      <c r="E1" s="1637"/>
      <c r="F1" s="1637"/>
      <c r="G1" s="1637"/>
      <c r="H1" s="1637"/>
      <c r="I1" s="1637"/>
      <c r="J1" s="1637"/>
      <c r="K1" s="1637"/>
      <c r="L1" s="1637"/>
      <c r="M1" s="1637"/>
      <c r="N1" s="1637"/>
      <c r="O1" s="1637"/>
      <c r="P1" s="1637"/>
      <c r="Q1" s="1637"/>
      <c r="R1" s="1638"/>
      <c r="S1" s="297"/>
      <c r="T1" s="297"/>
      <c r="U1" s="297"/>
      <c r="V1" s="297"/>
      <c r="W1" s="297"/>
      <c r="X1" s="297"/>
      <c r="Y1" s="297"/>
      <c r="Z1" s="297"/>
      <c r="AA1" s="297"/>
      <c r="AB1" s="297"/>
      <c r="AC1" s="297"/>
      <c r="AD1" s="297"/>
      <c r="AE1" s="297"/>
      <c r="AF1" s="297"/>
      <c r="AG1" s="297"/>
      <c r="AH1" s="297"/>
      <c r="AI1" s="297"/>
      <c r="AJ1" s="297"/>
      <c r="AK1" s="297"/>
      <c r="AL1" s="297"/>
      <c r="AM1" s="297"/>
      <c r="AN1" s="297"/>
      <c r="AO1" s="297"/>
      <c r="AP1" s="297"/>
      <c r="AQ1" s="297"/>
      <c r="AR1" s="297"/>
      <c r="AS1" s="297"/>
      <c r="AT1" s="297"/>
      <c r="AU1" s="297"/>
      <c r="AV1" s="297"/>
      <c r="AW1" s="297"/>
      <c r="AX1" s="297"/>
      <c r="AY1" s="297"/>
      <c r="AZ1" s="297"/>
      <c r="BA1" s="297"/>
      <c r="BB1" s="297"/>
      <c r="BC1" s="297"/>
      <c r="BD1" s="297"/>
      <c r="BE1" s="297"/>
      <c r="BF1" s="297"/>
      <c r="BG1" s="297"/>
      <c r="BH1" s="297"/>
      <c r="BI1" s="297"/>
      <c r="BJ1" s="297"/>
      <c r="BK1" s="297"/>
      <c r="BL1" s="297"/>
      <c r="BM1" s="297"/>
      <c r="BN1" s="297"/>
      <c r="BO1" s="297"/>
      <c r="BP1" s="297"/>
      <c r="BQ1" s="297"/>
      <c r="BR1" s="297"/>
      <c r="BS1" s="297"/>
      <c r="BT1" s="297"/>
      <c r="BU1" s="297"/>
      <c r="BV1" s="297"/>
      <c r="BW1" s="297"/>
      <c r="BX1" s="297"/>
      <c r="BY1" s="297"/>
      <c r="BZ1" s="297"/>
      <c r="CA1" s="297"/>
      <c r="CB1" s="297"/>
      <c r="CC1" s="297"/>
      <c r="CD1" s="297"/>
      <c r="CE1" s="297"/>
      <c r="CF1" s="297"/>
      <c r="CG1" s="297"/>
      <c r="CH1" s="297"/>
      <c r="CI1" s="297"/>
      <c r="CJ1" s="297"/>
      <c r="CK1" s="297"/>
      <c r="CL1" s="297"/>
      <c r="CM1" s="297"/>
      <c r="CN1" s="297"/>
      <c r="CO1" s="297"/>
      <c r="CP1" s="297"/>
      <c r="CQ1" s="297"/>
      <c r="CR1" s="297"/>
      <c r="CS1" s="297"/>
      <c r="CT1" s="297"/>
      <c r="CU1" s="297"/>
      <c r="CV1" s="297"/>
      <c r="CW1" s="297"/>
      <c r="CX1" s="297"/>
      <c r="CY1" s="297"/>
      <c r="CZ1" s="297"/>
      <c r="DA1" s="297"/>
      <c r="DB1" s="297"/>
      <c r="DC1" s="297"/>
      <c r="DD1" s="297"/>
      <c r="DE1" s="297"/>
      <c r="DF1" s="297"/>
      <c r="DG1" s="297"/>
      <c r="DH1" s="297"/>
      <c r="DI1" s="297"/>
      <c r="DJ1" s="297"/>
      <c r="DK1" s="297"/>
      <c r="DL1" s="297"/>
      <c r="DM1" s="297"/>
      <c r="DN1" s="297"/>
      <c r="DO1" s="297"/>
      <c r="DP1" s="297"/>
      <c r="DQ1" s="297"/>
      <c r="DR1" s="297"/>
      <c r="DS1" s="297"/>
      <c r="DT1" s="297"/>
      <c r="DU1" s="297"/>
      <c r="DV1" s="297"/>
      <c r="DW1" s="297"/>
      <c r="DX1" s="297"/>
      <c r="DY1" s="297"/>
      <c r="DZ1" s="297"/>
      <c r="EA1" s="297"/>
      <c r="EB1" s="297"/>
      <c r="EC1" s="297"/>
      <c r="ED1" s="297"/>
      <c r="EE1" s="297"/>
      <c r="EF1" s="297"/>
      <c r="EG1" s="297"/>
      <c r="EH1" s="297"/>
      <c r="EI1" s="297"/>
      <c r="EJ1" s="297"/>
      <c r="EK1" s="297"/>
      <c r="EL1" s="297"/>
      <c r="EM1" s="297"/>
      <c r="EN1" s="297"/>
      <c r="EO1" s="297"/>
      <c r="EP1" s="297"/>
      <c r="EQ1" s="297"/>
      <c r="ER1" s="297"/>
      <c r="ES1" s="297"/>
      <c r="ET1" s="297"/>
      <c r="EU1" s="297"/>
      <c r="EV1" s="297"/>
      <c r="EW1" s="297"/>
      <c r="EX1" s="297"/>
      <c r="EY1" s="297"/>
      <c r="EZ1" s="297"/>
      <c r="FA1" s="297"/>
      <c r="FB1" s="297"/>
      <c r="FC1" s="297"/>
      <c r="FD1" s="297"/>
      <c r="FE1" s="297"/>
      <c r="FF1" s="297"/>
      <c r="FG1" s="297"/>
      <c r="FH1" s="297"/>
      <c r="FI1" s="297"/>
      <c r="FJ1" s="297"/>
      <c r="FK1" s="297"/>
      <c r="FL1" s="297"/>
      <c r="FM1" s="297"/>
      <c r="FN1" s="297"/>
      <c r="FO1" s="297"/>
      <c r="FP1" s="297"/>
      <c r="FQ1" s="297"/>
      <c r="FR1" s="297"/>
      <c r="FS1" s="297"/>
      <c r="FT1" s="297"/>
      <c r="FU1" s="297"/>
      <c r="FV1" s="297"/>
      <c r="FW1" s="297"/>
      <c r="FX1" s="297"/>
      <c r="FY1" s="297"/>
      <c r="FZ1" s="297"/>
      <c r="GA1" s="297"/>
      <c r="GB1" s="297"/>
      <c r="GC1" s="297"/>
      <c r="GD1" s="297"/>
      <c r="GE1" s="297"/>
      <c r="GF1" s="297"/>
      <c r="GG1" s="297"/>
      <c r="GH1" s="297"/>
      <c r="GI1" s="297"/>
      <c r="GJ1" s="297"/>
      <c r="GK1" s="297"/>
      <c r="GL1" s="297"/>
      <c r="GM1" s="297"/>
      <c r="GN1" s="297"/>
      <c r="GO1" s="297"/>
      <c r="GP1" s="297"/>
      <c r="GQ1" s="297"/>
      <c r="GR1" s="297"/>
      <c r="GS1" s="297"/>
      <c r="GT1" s="297"/>
      <c r="GU1" s="297"/>
      <c r="GV1" s="297"/>
      <c r="GW1" s="297"/>
      <c r="GX1" s="297"/>
      <c r="GY1" s="297"/>
      <c r="GZ1" s="297"/>
      <c r="HA1" s="297"/>
      <c r="HB1" s="297"/>
      <c r="HC1" s="297"/>
      <c r="HD1" s="297"/>
      <c r="HE1" s="297"/>
      <c r="HF1" s="297"/>
      <c r="HG1" s="297"/>
      <c r="HH1" s="297"/>
      <c r="HI1" s="297"/>
      <c r="HJ1" s="297"/>
      <c r="HK1" s="297"/>
      <c r="HL1" s="297"/>
      <c r="HM1" s="297"/>
      <c r="HN1" s="297"/>
      <c r="HO1" s="297"/>
      <c r="HP1" s="297"/>
      <c r="HQ1" s="297"/>
      <c r="HR1" s="297"/>
      <c r="HS1" s="297"/>
      <c r="HT1" s="297"/>
      <c r="HU1" s="297"/>
      <c r="HV1" s="297"/>
      <c r="HW1" s="297"/>
      <c r="HX1" s="297"/>
      <c r="HY1" s="297"/>
      <c r="HZ1" s="297"/>
      <c r="IA1" s="297"/>
      <c r="IB1" s="297"/>
      <c r="IC1" s="297"/>
      <c r="ID1" s="297"/>
      <c r="IE1" s="297"/>
      <c r="IF1" s="297"/>
      <c r="IG1" s="297"/>
      <c r="IH1" s="297"/>
      <c r="II1" s="297"/>
      <c r="IJ1" s="297"/>
      <c r="IK1" s="297"/>
    </row>
    <row r="2" spans="1:245" s="339" customFormat="1" ht="15.75">
      <c r="A2" s="1639" t="s">
        <v>486</v>
      </c>
      <c r="B2" s="1640"/>
      <c r="C2" s="1640"/>
      <c r="D2" s="1640"/>
      <c r="E2" s="1640"/>
      <c r="F2" s="1640"/>
      <c r="G2" s="1640"/>
      <c r="H2" s="1640"/>
      <c r="I2" s="1640"/>
      <c r="J2" s="1640"/>
      <c r="K2" s="1640"/>
      <c r="L2" s="1640"/>
      <c r="M2" s="1640"/>
      <c r="N2" s="1640"/>
      <c r="O2" s="1640"/>
      <c r="P2" s="1640"/>
      <c r="Q2" s="1640"/>
      <c r="R2" s="1641"/>
      <c r="S2" s="297"/>
      <c r="T2" s="297"/>
      <c r="U2" s="297"/>
      <c r="V2" s="297"/>
      <c r="W2" s="297"/>
      <c r="X2" s="297"/>
      <c r="Y2" s="297"/>
      <c r="Z2" s="297"/>
      <c r="AA2" s="297"/>
      <c r="AB2" s="297"/>
      <c r="AC2" s="297"/>
      <c r="AD2" s="297"/>
      <c r="AE2" s="297"/>
      <c r="AF2" s="297"/>
      <c r="AG2" s="297"/>
      <c r="AH2" s="297"/>
      <c r="AI2" s="297"/>
      <c r="AJ2" s="297"/>
      <c r="AK2" s="297"/>
      <c r="AL2" s="297"/>
      <c r="AM2" s="297"/>
      <c r="AN2" s="297"/>
      <c r="AO2" s="297"/>
      <c r="AP2" s="297"/>
      <c r="AQ2" s="297"/>
      <c r="AR2" s="297"/>
      <c r="AS2" s="297"/>
      <c r="AT2" s="297"/>
      <c r="AU2" s="297"/>
      <c r="AV2" s="297"/>
      <c r="AW2" s="297"/>
      <c r="AX2" s="297"/>
      <c r="AY2" s="297"/>
      <c r="AZ2" s="297"/>
      <c r="BA2" s="297"/>
      <c r="BB2" s="297"/>
      <c r="BC2" s="297"/>
      <c r="BD2" s="297"/>
      <c r="BE2" s="297"/>
      <c r="BF2" s="297"/>
      <c r="BG2" s="297"/>
      <c r="BH2" s="297"/>
      <c r="BI2" s="297"/>
      <c r="BJ2" s="297"/>
      <c r="BK2" s="297"/>
      <c r="BL2" s="297"/>
      <c r="BM2" s="297"/>
      <c r="BN2" s="297"/>
      <c r="BO2" s="297"/>
      <c r="BP2" s="297"/>
      <c r="BQ2" s="297"/>
      <c r="BR2" s="297"/>
      <c r="BS2" s="297"/>
      <c r="BT2" s="297"/>
      <c r="BU2" s="297"/>
      <c r="BV2" s="297"/>
      <c r="BW2" s="297"/>
      <c r="BX2" s="297"/>
      <c r="BY2" s="297"/>
      <c r="BZ2" s="297"/>
      <c r="CA2" s="297"/>
      <c r="CB2" s="297"/>
      <c r="CC2" s="297"/>
      <c r="CD2" s="297"/>
      <c r="CE2" s="297"/>
      <c r="CF2" s="297"/>
      <c r="CG2" s="297"/>
      <c r="CH2" s="297"/>
      <c r="CI2" s="297"/>
      <c r="CJ2" s="297"/>
      <c r="CK2" s="297"/>
      <c r="CL2" s="297"/>
      <c r="CM2" s="297"/>
      <c r="CN2" s="297"/>
      <c r="CO2" s="297"/>
      <c r="CP2" s="297"/>
      <c r="CQ2" s="297"/>
      <c r="CR2" s="297"/>
      <c r="CS2" s="297"/>
      <c r="CT2" s="297"/>
      <c r="CU2" s="297"/>
      <c r="CV2" s="297"/>
      <c r="CW2" s="297"/>
      <c r="CX2" s="297"/>
      <c r="CY2" s="297"/>
      <c r="CZ2" s="297"/>
      <c r="DA2" s="297"/>
      <c r="DB2" s="297"/>
      <c r="DC2" s="297"/>
      <c r="DD2" s="297"/>
      <c r="DE2" s="297"/>
      <c r="DF2" s="297"/>
      <c r="DG2" s="297"/>
      <c r="DH2" s="297"/>
      <c r="DI2" s="297"/>
      <c r="DJ2" s="297"/>
      <c r="DK2" s="297"/>
      <c r="DL2" s="297"/>
      <c r="DM2" s="297"/>
      <c r="DN2" s="297"/>
      <c r="DO2" s="297"/>
      <c r="DP2" s="297"/>
      <c r="DQ2" s="297"/>
      <c r="DR2" s="297"/>
      <c r="DS2" s="297"/>
      <c r="DT2" s="297"/>
      <c r="DU2" s="297"/>
      <c r="DV2" s="297"/>
      <c r="DW2" s="297"/>
      <c r="DX2" s="297"/>
      <c r="DY2" s="297"/>
      <c r="DZ2" s="297"/>
      <c r="EA2" s="297"/>
      <c r="EB2" s="297"/>
      <c r="EC2" s="297"/>
      <c r="ED2" s="297"/>
      <c r="EE2" s="297"/>
      <c r="EF2" s="297"/>
      <c r="EG2" s="297"/>
      <c r="EH2" s="297"/>
      <c r="EI2" s="297"/>
      <c r="EJ2" s="297"/>
      <c r="EK2" s="297"/>
      <c r="EL2" s="297"/>
      <c r="EM2" s="297"/>
      <c r="EN2" s="297"/>
      <c r="EO2" s="297"/>
      <c r="EP2" s="297"/>
      <c r="EQ2" s="297"/>
      <c r="ER2" s="297"/>
      <c r="ES2" s="297"/>
      <c r="ET2" s="297"/>
      <c r="EU2" s="297"/>
      <c r="EV2" s="297"/>
      <c r="EW2" s="297"/>
      <c r="EX2" s="297"/>
      <c r="EY2" s="297"/>
      <c r="EZ2" s="297"/>
      <c r="FA2" s="297"/>
      <c r="FB2" s="297"/>
      <c r="FC2" s="297"/>
      <c r="FD2" s="297"/>
      <c r="FE2" s="297"/>
      <c r="FF2" s="297"/>
      <c r="FG2" s="297"/>
      <c r="FH2" s="297"/>
      <c r="FI2" s="297"/>
      <c r="FJ2" s="297"/>
      <c r="FK2" s="297"/>
      <c r="FL2" s="297"/>
      <c r="FM2" s="297"/>
      <c r="FN2" s="297"/>
      <c r="FO2" s="297"/>
      <c r="FP2" s="297"/>
      <c r="FQ2" s="297"/>
      <c r="FR2" s="297"/>
      <c r="FS2" s="297"/>
      <c r="FT2" s="297"/>
      <c r="FU2" s="297"/>
      <c r="FV2" s="297"/>
      <c r="FW2" s="297"/>
      <c r="FX2" s="297"/>
      <c r="FY2" s="297"/>
      <c r="FZ2" s="297"/>
      <c r="GA2" s="297"/>
      <c r="GB2" s="297"/>
      <c r="GC2" s="297"/>
      <c r="GD2" s="297"/>
      <c r="GE2" s="297"/>
      <c r="GF2" s="297"/>
      <c r="GG2" s="297"/>
      <c r="GH2" s="297"/>
      <c r="GI2" s="297"/>
      <c r="GJ2" s="297"/>
      <c r="GK2" s="297"/>
      <c r="GL2" s="297"/>
      <c r="GM2" s="297"/>
      <c r="GN2" s="297"/>
      <c r="GO2" s="297"/>
      <c r="GP2" s="297"/>
      <c r="GQ2" s="297"/>
      <c r="GR2" s="297"/>
      <c r="GS2" s="297"/>
      <c r="GT2" s="297"/>
      <c r="GU2" s="297"/>
      <c r="GV2" s="297"/>
      <c r="GW2" s="297"/>
      <c r="GX2" s="297"/>
      <c r="GY2" s="297"/>
      <c r="GZ2" s="297"/>
      <c r="HA2" s="297"/>
      <c r="HB2" s="297"/>
      <c r="HC2" s="297"/>
      <c r="HD2" s="297"/>
      <c r="HE2" s="297"/>
      <c r="HF2" s="297"/>
      <c r="HG2" s="297"/>
      <c r="HH2" s="297"/>
      <c r="HI2" s="297"/>
      <c r="HJ2" s="297"/>
      <c r="HK2" s="297"/>
      <c r="HL2" s="297"/>
      <c r="HM2" s="297"/>
      <c r="HN2" s="297"/>
      <c r="HO2" s="297"/>
      <c r="HP2" s="297"/>
      <c r="HQ2" s="297"/>
      <c r="HR2" s="297"/>
      <c r="HS2" s="297"/>
      <c r="HT2" s="297"/>
      <c r="HU2" s="297"/>
      <c r="HV2" s="297"/>
      <c r="HW2" s="297"/>
      <c r="HX2" s="297"/>
      <c r="HY2" s="297"/>
      <c r="HZ2" s="297"/>
      <c r="IA2" s="297"/>
      <c r="IB2" s="297"/>
      <c r="IC2" s="297"/>
      <c r="ID2" s="297"/>
      <c r="IE2" s="297"/>
      <c r="IF2" s="297"/>
      <c r="IG2" s="297"/>
      <c r="IH2" s="297"/>
      <c r="II2" s="297"/>
      <c r="IJ2" s="297"/>
      <c r="IK2" s="297"/>
    </row>
    <row r="3" spans="1:245" s="339" customFormat="1" ht="17.25">
      <c r="A3" s="1642" t="s">
        <v>487</v>
      </c>
      <c r="B3" s="1643"/>
      <c r="C3" s="1643"/>
      <c r="D3" s="1643"/>
      <c r="E3" s="1643"/>
      <c r="F3" s="1643"/>
      <c r="G3" s="1643"/>
      <c r="H3" s="1643"/>
      <c r="I3" s="1643"/>
      <c r="J3" s="1643"/>
      <c r="K3" s="1643"/>
      <c r="L3" s="1643"/>
      <c r="M3" s="1643"/>
      <c r="N3" s="1643"/>
      <c r="O3" s="1643"/>
      <c r="P3" s="1643"/>
      <c r="Q3" s="1643"/>
      <c r="R3" s="1644"/>
      <c r="S3" s="297"/>
      <c r="T3" s="1645"/>
      <c r="U3" s="1646"/>
      <c r="V3" s="1646"/>
      <c r="W3" s="1646"/>
      <c r="X3" s="297"/>
      <c r="Y3" s="297"/>
      <c r="Z3" s="297"/>
      <c r="AA3" s="297"/>
      <c r="AB3" s="297"/>
      <c r="AC3" s="297"/>
      <c r="AD3" s="297"/>
      <c r="AE3" s="297"/>
      <c r="AF3" s="297"/>
      <c r="AG3" s="297"/>
      <c r="AH3" s="297"/>
      <c r="AI3" s="297"/>
      <c r="AJ3" s="297"/>
      <c r="AK3" s="297"/>
      <c r="AL3" s="297"/>
      <c r="AM3" s="297"/>
      <c r="AN3" s="297"/>
      <c r="AO3" s="297"/>
      <c r="AP3" s="297"/>
      <c r="AQ3" s="297"/>
      <c r="AR3" s="297"/>
      <c r="AS3" s="297"/>
      <c r="AT3" s="297"/>
      <c r="AU3" s="297"/>
      <c r="AV3" s="297"/>
      <c r="AW3" s="297"/>
      <c r="AX3" s="297"/>
      <c r="AY3" s="297"/>
      <c r="AZ3" s="297"/>
      <c r="BA3" s="297"/>
      <c r="BB3" s="297"/>
      <c r="BC3" s="297"/>
      <c r="BD3" s="297"/>
      <c r="BE3" s="297"/>
      <c r="BF3" s="297"/>
      <c r="BG3" s="297"/>
      <c r="BH3" s="297"/>
      <c r="BI3" s="297"/>
      <c r="BJ3" s="297"/>
      <c r="BK3" s="297"/>
      <c r="BL3" s="297"/>
      <c r="BM3" s="297"/>
      <c r="BN3" s="297"/>
      <c r="BO3" s="297"/>
      <c r="BP3" s="297"/>
      <c r="BQ3" s="297"/>
      <c r="BR3" s="297"/>
      <c r="BS3" s="297"/>
      <c r="BT3" s="297"/>
      <c r="BU3" s="297"/>
      <c r="BV3" s="297"/>
      <c r="BW3" s="297"/>
      <c r="BX3" s="297"/>
      <c r="BY3" s="297"/>
      <c r="BZ3" s="297"/>
      <c r="CA3" s="297"/>
      <c r="CB3" s="297"/>
      <c r="CC3" s="297"/>
      <c r="CD3" s="297"/>
      <c r="CE3" s="297"/>
      <c r="CF3" s="297"/>
      <c r="CG3" s="297"/>
      <c r="CH3" s="297"/>
      <c r="CI3" s="297"/>
      <c r="CJ3" s="297"/>
      <c r="CK3" s="297"/>
      <c r="CL3" s="297"/>
      <c r="CM3" s="297"/>
      <c r="CN3" s="297"/>
      <c r="CO3" s="297"/>
      <c r="CP3" s="297"/>
      <c r="CQ3" s="297"/>
      <c r="CR3" s="297"/>
      <c r="CS3" s="297"/>
      <c r="CT3" s="297"/>
      <c r="CU3" s="297"/>
      <c r="CV3" s="297"/>
      <c r="CW3" s="297"/>
      <c r="CX3" s="297"/>
      <c r="CY3" s="297"/>
      <c r="CZ3" s="297"/>
      <c r="DA3" s="297"/>
      <c r="DB3" s="297"/>
      <c r="DC3" s="297"/>
      <c r="DD3" s="297"/>
      <c r="DE3" s="297"/>
      <c r="DF3" s="297"/>
      <c r="DG3" s="297"/>
      <c r="DH3" s="297"/>
      <c r="DI3" s="297"/>
      <c r="DJ3" s="297"/>
      <c r="DK3" s="297"/>
      <c r="DL3" s="297"/>
      <c r="DM3" s="297"/>
      <c r="DN3" s="297"/>
      <c r="DO3" s="297"/>
      <c r="DP3" s="297"/>
      <c r="DQ3" s="297"/>
      <c r="DR3" s="297"/>
      <c r="DS3" s="297"/>
      <c r="DT3" s="297"/>
      <c r="DU3" s="297"/>
      <c r="DV3" s="297"/>
      <c r="DW3" s="297"/>
      <c r="DX3" s="297"/>
      <c r="DY3" s="297"/>
      <c r="DZ3" s="297"/>
      <c r="EA3" s="297"/>
      <c r="EB3" s="297"/>
      <c r="EC3" s="297"/>
      <c r="ED3" s="297"/>
      <c r="EE3" s="297"/>
      <c r="EF3" s="297"/>
      <c r="EG3" s="297"/>
      <c r="EH3" s="297"/>
      <c r="EI3" s="297"/>
      <c r="EJ3" s="297"/>
      <c r="EK3" s="297"/>
      <c r="EL3" s="297"/>
      <c r="EM3" s="297"/>
      <c r="EN3" s="297"/>
      <c r="EO3" s="297"/>
      <c r="EP3" s="297"/>
      <c r="EQ3" s="297"/>
      <c r="ER3" s="297"/>
      <c r="ES3" s="297"/>
      <c r="ET3" s="297"/>
      <c r="EU3" s="297"/>
      <c r="EV3" s="297"/>
      <c r="EW3" s="297"/>
      <c r="EX3" s="297"/>
      <c r="EY3" s="297"/>
      <c r="EZ3" s="297"/>
      <c r="FA3" s="297"/>
      <c r="FB3" s="297"/>
      <c r="FC3" s="297"/>
      <c r="FD3" s="297"/>
      <c r="FE3" s="297"/>
      <c r="FF3" s="297"/>
      <c r="FG3" s="297"/>
      <c r="FH3" s="297"/>
      <c r="FI3" s="297"/>
      <c r="FJ3" s="297"/>
      <c r="FK3" s="297"/>
      <c r="FL3" s="297"/>
      <c r="FM3" s="297"/>
      <c r="FN3" s="297"/>
      <c r="FO3" s="297"/>
      <c r="FP3" s="297"/>
      <c r="FQ3" s="297"/>
      <c r="FR3" s="297"/>
      <c r="FS3" s="297"/>
      <c r="FT3" s="297"/>
      <c r="FU3" s="297"/>
      <c r="FV3" s="297"/>
      <c r="FW3" s="297"/>
      <c r="FX3" s="297"/>
      <c r="FY3" s="297"/>
      <c r="FZ3" s="297"/>
      <c r="GA3" s="297"/>
      <c r="GB3" s="297"/>
      <c r="GC3" s="297"/>
      <c r="GD3" s="297"/>
      <c r="GE3" s="297"/>
      <c r="GF3" s="297"/>
      <c r="GG3" s="297"/>
      <c r="GH3" s="297"/>
      <c r="GI3" s="297"/>
      <c r="GJ3" s="297"/>
      <c r="GK3" s="297"/>
      <c r="GL3" s="297"/>
      <c r="GM3" s="297"/>
      <c r="GN3" s="297"/>
      <c r="GO3" s="297"/>
      <c r="GP3" s="297"/>
      <c r="GQ3" s="297"/>
      <c r="GR3" s="297"/>
      <c r="GS3" s="297"/>
      <c r="GT3" s="297"/>
      <c r="GU3" s="297"/>
      <c r="GV3" s="297"/>
      <c r="GW3" s="297"/>
      <c r="GX3" s="297"/>
      <c r="GY3" s="297"/>
      <c r="GZ3" s="297"/>
      <c r="HA3" s="297"/>
      <c r="HB3" s="297"/>
      <c r="HC3" s="297"/>
      <c r="HD3" s="297"/>
      <c r="HE3" s="297"/>
      <c r="HF3" s="297"/>
      <c r="HG3" s="297"/>
      <c r="HH3" s="297"/>
      <c r="HI3" s="297"/>
      <c r="HJ3" s="297"/>
      <c r="HK3" s="297"/>
      <c r="HL3" s="297"/>
      <c r="HM3" s="297"/>
      <c r="HN3" s="297"/>
      <c r="HO3" s="297"/>
      <c r="HP3" s="297"/>
      <c r="HQ3" s="297"/>
      <c r="HR3" s="297"/>
      <c r="HS3" s="297"/>
      <c r="HT3" s="297"/>
      <c r="HU3" s="297"/>
      <c r="HV3" s="297"/>
      <c r="HW3" s="297"/>
      <c r="HX3" s="297"/>
      <c r="HY3" s="297"/>
      <c r="HZ3" s="297"/>
      <c r="IA3" s="297"/>
      <c r="IB3" s="297"/>
      <c r="IC3" s="297"/>
      <c r="ID3" s="297"/>
      <c r="IE3" s="297"/>
      <c r="IF3" s="297"/>
      <c r="IG3" s="297"/>
      <c r="IH3" s="297"/>
      <c r="II3" s="297"/>
      <c r="IJ3" s="297"/>
      <c r="IK3" s="297"/>
    </row>
    <row r="4" spans="1:245" s="344" customFormat="1">
      <c r="A4" s="340" t="s">
        <v>488</v>
      </c>
      <c r="B4" s="341">
        <v>2007</v>
      </c>
      <c r="C4" s="341">
        <v>2008</v>
      </c>
      <c r="D4" s="341">
        <v>2009</v>
      </c>
      <c r="E4" s="341">
        <v>2010</v>
      </c>
      <c r="F4" s="341">
        <v>2011</v>
      </c>
      <c r="G4" s="341">
        <v>2012</v>
      </c>
      <c r="H4" s="341">
        <v>2013</v>
      </c>
      <c r="I4" s="341">
        <v>2014</v>
      </c>
      <c r="J4" s="341">
        <v>2015</v>
      </c>
      <c r="K4" s="341">
        <v>2016</v>
      </c>
      <c r="L4" s="341">
        <v>2017</v>
      </c>
      <c r="M4" s="341">
        <v>2018</v>
      </c>
      <c r="N4" s="341">
        <v>2019</v>
      </c>
      <c r="O4" s="341">
        <v>2020</v>
      </c>
      <c r="P4" s="341">
        <v>2021</v>
      </c>
      <c r="Q4" s="341">
        <v>2022</v>
      </c>
      <c r="R4" s="342" t="s">
        <v>132</v>
      </c>
      <c r="S4" s="297"/>
      <c r="T4" s="343"/>
      <c r="U4" s="343"/>
      <c r="V4" s="343"/>
      <c r="W4" s="297"/>
      <c r="X4" s="297"/>
      <c r="Y4" s="297"/>
      <c r="Z4" s="297"/>
      <c r="AA4" s="297"/>
      <c r="AB4" s="297"/>
      <c r="AC4" s="297"/>
      <c r="AD4" s="297"/>
      <c r="AE4" s="297"/>
      <c r="AF4" s="297"/>
      <c r="AG4" s="297"/>
      <c r="AH4" s="297"/>
      <c r="AI4" s="297"/>
      <c r="AJ4" s="297"/>
      <c r="AK4" s="297"/>
      <c r="AL4" s="297"/>
      <c r="AM4" s="297"/>
      <c r="AN4" s="297"/>
      <c r="AO4" s="297"/>
      <c r="AP4" s="297"/>
      <c r="AQ4" s="297"/>
      <c r="AR4" s="297"/>
      <c r="AS4" s="297"/>
      <c r="AT4" s="297"/>
      <c r="AU4" s="297"/>
      <c r="AV4" s="297"/>
      <c r="AW4" s="297"/>
      <c r="AX4" s="297"/>
      <c r="AY4" s="297"/>
      <c r="AZ4" s="297"/>
      <c r="BA4" s="297"/>
      <c r="BB4" s="297"/>
      <c r="BC4" s="297"/>
      <c r="BD4" s="297"/>
      <c r="BE4" s="297"/>
      <c r="BF4" s="297"/>
      <c r="BG4" s="297"/>
      <c r="BH4" s="297"/>
      <c r="BI4" s="297"/>
      <c r="BJ4" s="297"/>
      <c r="BK4" s="297"/>
      <c r="BL4" s="297"/>
      <c r="BM4" s="297"/>
      <c r="BN4" s="297"/>
      <c r="BO4" s="297"/>
      <c r="BP4" s="297"/>
      <c r="BQ4" s="297"/>
      <c r="BR4" s="297"/>
      <c r="BS4" s="297"/>
      <c r="BT4" s="297"/>
      <c r="BU4" s="297"/>
      <c r="BV4" s="297"/>
      <c r="BW4" s="297"/>
      <c r="BX4" s="297"/>
      <c r="BY4" s="297"/>
      <c r="BZ4" s="297"/>
      <c r="CA4" s="297"/>
      <c r="CB4" s="297"/>
      <c r="CC4" s="297"/>
      <c r="CD4" s="297"/>
      <c r="CE4" s="297"/>
      <c r="CF4" s="297"/>
      <c r="CG4" s="297"/>
      <c r="CH4" s="297"/>
      <c r="CI4" s="297"/>
      <c r="CJ4" s="297"/>
      <c r="CK4" s="297"/>
      <c r="CL4" s="297"/>
      <c r="CM4" s="297"/>
      <c r="CN4" s="297"/>
      <c r="CO4" s="297"/>
      <c r="CP4" s="297"/>
      <c r="CQ4" s="297"/>
      <c r="CR4" s="297"/>
      <c r="CS4" s="297"/>
      <c r="CT4" s="297"/>
      <c r="CU4" s="297"/>
      <c r="CV4" s="297"/>
      <c r="CW4" s="297"/>
      <c r="CX4" s="297"/>
      <c r="CY4" s="297"/>
      <c r="CZ4" s="297"/>
      <c r="DA4" s="297"/>
      <c r="DB4" s="297"/>
      <c r="DC4" s="297"/>
      <c r="DD4" s="297"/>
      <c r="DE4" s="297"/>
      <c r="DF4" s="297"/>
      <c r="DG4" s="297"/>
      <c r="DH4" s="297"/>
      <c r="DI4" s="297"/>
      <c r="DJ4" s="297"/>
      <c r="DK4" s="297"/>
      <c r="DL4" s="297"/>
      <c r="DM4" s="297"/>
      <c r="DN4" s="297"/>
      <c r="DO4" s="297"/>
      <c r="DP4" s="297"/>
      <c r="DQ4" s="297"/>
      <c r="DR4" s="297"/>
      <c r="DS4" s="297"/>
      <c r="DT4" s="297"/>
      <c r="DU4" s="297"/>
      <c r="DV4" s="297"/>
      <c r="DW4" s="297"/>
      <c r="DX4" s="297"/>
      <c r="DY4" s="297"/>
      <c r="DZ4" s="297"/>
      <c r="EA4" s="297"/>
      <c r="EB4" s="297"/>
      <c r="EC4" s="297"/>
      <c r="ED4" s="297"/>
      <c r="EE4" s="297"/>
      <c r="EF4" s="297"/>
      <c r="EG4" s="297"/>
      <c r="EH4" s="297"/>
      <c r="EI4" s="297"/>
      <c r="EJ4" s="297"/>
      <c r="EK4" s="297"/>
      <c r="EL4" s="297"/>
      <c r="EM4" s="297"/>
      <c r="EN4" s="297"/>
      <c r="EO4" s="297"/>
      <c r="EP4" s="297"/>
      <c r="EQ4" s="297"/>
      <c r="ER4" s="297"/>
      <c r="ES4" s="297"/>
      <c r="ET4" s="297"/>
      <c r="EU4" s="297"/>
      <c r="EV4" s="297"/>
      <c r="EW4" s="297"/>
      <c r="EX4" s="297"/>
      <c r="EY4" s="297"/>
      <c r="EZ4" s="297"/>
      <c r="FA4" s="297"/>
      <c r="FB4" s="297"/>
      <c r="FC4" s="297"/>
      <c r="FD4" s="297"/>
      <c r="FE4" s="297"/>
      <c r="FF4" s="297"/>
      <c r="FG4" s="297"/>
      <c r="FH4" s="297"/>
      <c r="FI4" s="297"/>
      <c r="FJ4" s="297"/>
      <c r="FK4" s="297"/>
      <c r="FL4" s="297"/>
      <c r="FM4" s="297"/>
      <c r="FN4" s="297"/>
      <c r="FO4" s="297"/>
      <c r="FP4" s="297"/>
      <c r="FQ4" s="297"/>
      <c r="FR4" s="297"/>
      <c r="FS4" s="297"/>
      <c r="FT4" s="297"/>
      <c r="FU4" s="297"/>
      <c r="FV4" s="297"/>
      <c r="FW4" s="297"/>
      <c r="FX4" s="297"/>
      <c r="FY4" s="297"/>
      <c r="FZ4" s="297"/>
      <c r="GA4" s="297"/>
      <c r="GB4" s="297"/>
      <c r="GC4" s="297"/>
      <c r="GD4" s="297"/>
      <c r="GE4" s="297"/>
      <c r="GF4" s="297"/>
      <c r="GG4" s="297"/>
      <c r="GH4" s="297"/>
      <c r="GI4" s="297"/>
      <c r="GJ4" s="297"/>
      <c r="GK4" s="297"/>
      <c r="GL4" s="297"/>
      <c r="GM4" s="297"/>
      <c r="GN4" s="297"/>
      <c r="GO4" s="297"/>
      <c r="GP4" s="297"/>
      <c r="GQ4" s="297"/>
      <c r="GR4" s="297"/>
      <c r="GS4" s="297"/>
      <c r="GT4" s="297"/>
      <c r="GU4" s="297"/>
      <c r="GV4" s="297"/>
      <c r="GW4" s="297"/>
      <c r="GX4" s="297"/>
      <c r="GY4" s="297"/>
      <c r="GZ4" s="297"/>
      <c r="HA4" s="297"/>
      <c r="HB4" s="297"/>
      <c r="HC4" s="297"/>
      <c r="HD4" s="297"/>
      <c r="HE4" s="297"/>
      <c r="HF4" s="297"/>
      <c r="HG4" s="297"/>
      <c r="HH4" s="297"/>
      <c r="HI4" s="297"/>
      <c r="HJ4" s="297"/>
      <c r="HK4" s="297"/>
      <c r="HL4" s="297"/>
      <c r="HM4" s="297"/>
      <c r="HN4" s="297"/>
      <c r="HO4" s="297"/>
      <c r="HP4" s="297"/>
      <c r="HQ4" s="297"/>
      <c r="HR4" s="297"/>
      <c r="HS4" s="297"/>
      <c r="HT4" s="297"/>
      <c r="HU4" s="297"/>
      <c r="HV4" s="297"/>
      <c r="HW4" s="297"/>
      <c r="HX4" s="297"/>
      <c r="HY4" s="297"/>
      <c r="HZ4" s="297"/>
      <c r="IA4" s="297"/>
      <c r="IB4" s="297"/>
      <c r="IC4" s="297"/>
      <c r="ID4" s="297"/>
      <c r="IE4" s="297"/>
      <c r="IF4" s="297"/>
      <c r="IG4" s="297"/>
      <c r="IH4" s="297"/>
      <c r="II4" s="297"/>
      <c r="IJ4" s="297"/>
      <c r="IK4" s="297"/>
    </row>
    <row r="5" spans="1:245" s="349" customFormat="1">
      <c r="A5" s="345" t="s">
        <v>132</v>
      </c>
      <c r="B5" s="346" t="e">
        <f t="shared" ref="B5" si="0">SUM(#REF!)</f>
        <v>#REF!</v>
      </c>
      <c r="C5" s="346" t="e">
        <f t="shared" ref="C5" si="1">SUM(#REF!)</f>
        <v>#REF!</v>
      </c>
      <c r="D5" s="346" t="e">
        <f t="shared" ref="D5" si="2">SUM(#REF!)</f>
        <v>#REF!</v>
      </c>
      <c r="E5" s="346" t="e">
        <f t="shared" ref="E5" si="3">SUM(#REF!)</f>
        <v>#REF!</v>
      </c>
      <c r="F5" s="346" t="e">
        <f t="shared" ref="F5" si="4">SUM(#REF!)</f>
        <v>#REF!</v>
      </c>
      <c r="G5" s="347" t="e">
        <f t="shared" ref="G5" si="5">SUM(#REF!)</f>
        <v>#REF!</v>
      </c>
      <c r="H5" s="347" t="e">
        <f t="shared" ref="H5:I5" si="6">SUM(#REF!)</f>
        <v>#REF!</v>
      </c>
      <c r="I5" s="347" t="e">
        <f t="shared" si="6"/>
        <v>#REF!</v>
      </c>
      <c r="J5" s="347">
        <f t="shared" ref="J5:Q5" si="7">SUM(J6:J27)</f>
        <v>1029</v>
      </c>
      <c r="K5" s="347">
        <f t="shared" si="7"/>
        <v>916</v>
      </c>
      <c r="L5" s="347">
        <f t="shared" si="7"/>
        <v>940</v>
      </c>
      <c r="M5" s="347">
        <f t="shared" si="7"/>
        <v>953</v>
      </c>
      <c r="N5" s="347">
        <f t="shared" si="7"/>
        <v>1007</v>
      </c>
      <c r="O5" s="347">
        <f t="shared" si="7"/>
        <v>965</v>
      </c>
      <c r="P5" s="347">
        <f t="shared" si="7"/>
        <v>848</v>
      </c>
      <c r="Q5" s="347">
        <f t="shared" si="7"/>
        <v>735</v>
      </c>
      <c r="R5" s="348">
        <f>SUM(M5:Q5)</f>
        <v>4508</v>
      </c>
      <c r="S5" s="297"/>
      <c r="T5" s="297"/>
      <c r="U5" s="297"/>
      <c r="V5" s="297"/>
      <c r="W5" s="297"/>
      <c r="X5" s="297"/>
      <c r="Y5" s="297"/>
      <c r="Z5" s="297"/>
      <c r="AA5" s="297"/>
      <c r="AB5" s="297"/>
      <c r="AC5" s="297"/>
      <c r="AD5" s="297"/>
      <c r="AE5" s="297"/>
      <c r="AF5" s="297"/>
      <c r="AG5" s="297"/>
      <c r="AH5" s="297"/>
      <c r="AI5" s="297"/>
      <c r="AJ5" s="297"/>
      <c r="AK5" s="297"/>
      <c r="AL5" s="297"/>
      <c r="AM5" s="297"/>
      <c r="AN5" s="297"/>
      <c r="AO5" s="297"/>
      <c r="AP5" s="297"/>
      <c r="AQ5" s="297"/>
      <c r="AR5" s="297"/>
      <c r="AS5" s="297"/>
      <c r="AT5" s="297"/>
      <c r="AU5" s="297"/>
      <c r="AV5" s="297"/>
      <c r="AW5" s="297"/>
      <c r="AX5" s="297"/>
      <c r="AY5" s="297"/>
      <c r="AZ5" s="297"/>
      <c r="BA5" s="297"/>
      <c r="BB5" s="297"/>
      <c r="BC5" s="297"/>
      <c r="BD5" s="297"/>
      <c r="BE5" s="297"/>
      <c r="BF5" s="297"/>
      <c r="BG5" s="297"/>
      <c r="BH5" s="297"/>
      <c r="BI5" s="297"/>
      <c r="BJ5" s="297"/>
      <c r="BK5" s="297"/>
      <c r="BL5" s="297"/>
      <c r="BM5" s="297"/>
      <c r="BN5" s="297"/>
      <c r="BO5" s="297"/>
      <c r="BP5" s="297"/>
      <c r="BQ5" s="297"/>
      <c r="BR5" s="297"/>
      <c r="BS5" s="297"/>
      <c r="BT5" s="297"/>
      <c r="BU5" s="297"/>
      <c r="BV5" s="297"/>
      <c r="BW5" s="297"/>
      <c r="BX5" s="297"/>
      <c r="BY5" s="297"/>
      <c r="BZ5" s="297"/>
      <c r="CA5" s="297"/>
      <c r="CB5" s="297"/>
      <c r="CC5" s="297"/>
      <c r="CD5" s="297"/>
      <c r="CE5" s="297"/>
      <c r="CF5" s="297"/>
      <c r="CG5" s="297"/>
      <c r="CH5" s="297"/>
      <c r="CI5" s="297"/>
      <c r="CJ5" s="297"/>
      <c r="CK5" s="297"/>
      <c r="CL5" s="297"/>
      <c r="CM5" s="297"/>
      <c r="CN5" s="297"/>
      <c r="CO5" s="297"/>
      <c r="CP5" s="297"/>
      <c r="CQ5" s="297"/>
      <c r="CR5" s="297"/>
      <c r="CS5" s="297"/>
      <c r="CT5" s="297"/>
      <c r="CU5" s="297"/>
      <c r="CV5" s="297"/>
      <c r="CW5" s="297"/>
      <c r="CX5" s="297"/>
      <c r="CY5" s="297"/>
      <c r="CZ5" s="297"/>
      <c r="DA5" s="297"/>
      <c r="DB5" s="297"/>
      <c r="DC5" s="297"/>
      <c r="DD5" s="297"/>
      <c r="DE5" s="297"/>
      <c r="DF5" s="297"/>
      <c r="DG5" s="297"/>
      <c r="DH5" s="297"/>
      <c r="DI5" s="297"/>
      <c r="DJ5" s="297"/>
      <c r="DK5" s="297"/>
      <c r="DL5" s="297"/>
      <c r="DM5" s="297"/>
      <c r="DN5" s="297"/>
      <c r="DO5" s="297"/>
      <c r="DP5" s="297"/>
      <c r="DQ5" s="297"/>
      <c r="DR5" s="297"/>
      <c r="DS5" s="297"/>
      <c r="DT5" s="297"/>
      <c r="DU5" s="297"/>
      <c r="DV5" s="297"/>
      <c r="DW5" s="297"/>
      <c r="DX5" s="297"/>
      <c r="DY5" s="297"/>
      <c r="DZ5" s="297"/>
      <c r="EA5" s="297"/>
      <c r="EB5" s="297"/>
      <c r="EC5" s="297"/>
      <c r="ED5" s="297"/>
      <c r="EE5" s="297"/>
      <c r="EF5" s="297"/>
      <c r="EG5" s="297"/>
      <c r="EH5" s="297"/>
      <c r="EI5" s="297"/>
      <c r="EJ5" s="297"/>
      <c r="EK5" s="297"/>
      <c r="EL5" s="297"/>
      <c r="EM5" s="297"/>
      <c r="EN5" s="297"/>
      <c r="EO5" s="297"/>
      <c r="EP5" s="297"/>
      <c r="EQ5" s="297"/>
      <c r="ER5" s="297"/>
      <c r="ES5" s="297"/>
      <c r="ET5" s="297"/>
      <c r="EU5" s="297"/>
      <c r="EV5" s="297"/>
      <c r="EW5" s="297"/>
      <c r="EX5" s="297"/>
      <c r="EY5" s="297"/>
      <c r="EZ5" s="297"/>
      <c r="FA5" s="297"/>
      <c r="FB5" s="297"/>
      <c r="FC5" s="297"/>
      <c r="FD5" s="297"/>
      <c r="FE5" s="297"/>
      <c r="FF5" s="297"/>
      <c r="FG5" s="297"/>
      <c r="FH5" s="297"/>
      <c r="FI5" s="297"/>
      <c r="FJ5" s="297"/>
      <c r="FK5" s="297"/>
      <c r="FL5" s="297"/>
      <c r="FM5" s="297"/>
      <c r="FN5" s="297"/>
      <c r="FO5" s="297"/>
      <c r="FP5" s="297"/>
      <c r="FQ5" s="297"/>
      <c r="FR5" s="297"/>
      <c r="FS5" s="297"/>
      <c r="FT5" s="297"/>
      <c r="FU5" s="297"/>
      <c r="FV5" s="297"/>
      <c r="FW5" s="297"/>
      <c r="FX5" s="297"/>
      <c r="FY5" s="297"/>
      <c r="FZ5" s="297"/>
      <c r="GA5" s="297"/>
      <c r="GB5" s="297"/>
      <c r="GC5" s="297"/>
      <c r="GD5" s="297"/>
      <c r="GE5" s="297"/>
      <c r="GF5" s="297"/>
      <c r="GG5" s="297"/>
      <c r="GH5" s="297"/>
      <c r="GI5" s="297"/>
      <c r="GJ5" s="297"/>
      <c r="GK5" s="297"/>
      <c r="GL5" s="297"/>
      <c r="GM5" s="297"/>
      <c r="GN5" s="297"/>
      <c r="GO5" s="297"/>
      <c r="GP5" s="297"/>
      <c r="GQ5" s="297"/>
      <c r="GR5" s="297"/>
      <c r="GS5" s="297"/>
      <c r="GT5" s="297"/>
      <c r="GU5" s="297"/>
      <c r="GV5" s="297"/>
      <c r="GW5" s="297"/>
      <c r="GX5" s="297"/>
      <c r="GY5" s="297"/>
      <c r="GZ5" s="297"/>
      <c r="HA5" s="297"/>
      <c r="HB5" s="297"/>
      <c r="HC5" s="297"/>
      <c r="HD5" s="297"/>
      <c r="HE5" s="297"/>
      <c r="HF5" s="297"/>
      <c r="HG5" s="297"/>
      <c r="HH5" s="297"/>
      <c r="HI5" s="297"/>
      <c r="HJ5" s="297"/>
      <c r="HK5" s="297"/>
      <c r="HL5" s="297"/>
      <c r="HM5" s="297"/>
      <c r="HN5" s="297"/>
      <c r="HO5" s="297"/>
      <c r="HP5" s="297"/>
      <c r="HQ5" s="297"/>
      <c r="HR5" s="297"/>
      <c r="HS5" s="297"/>
      <c r="HT5" s="297"/>
      <c r="HU5" s="297"/>
      <c r="HV5" s="297"/>
      <c r="HW5" s="297"/>
      <c r="HX5" s="297"/>
      <c r="HY5" s="297"/>
      <c r="HZ5" s="297"/>
      <c r="IA5" s="297"/>
      <c r="IB5" s="297"/>
      <c r="IC5" s="297"/>
      <c r="ID5" s="297"/>
      <c r="IE5" s="297"/>
      <c r="IF5" s="297"/>
      <c r="IG5" s="297"/>
      <c r="IH5" s="297"/>
      <c r="II5" s="297"/>
      <c r="IJ5" s="297"/>
      <c r="IK5" s="297"/>
    </row>
    <row r="6" spans="1:245">
      <c r="A6" s="350" t="s">
        <v>489</v>
      </c>
      <c r="B6" s="351">
        <v>30</v>
      </c>
      <c r="C6" s="351">
        <v>27</v>
      </c>
      <c r="D6" s="352">
        <v>24</v>
      </c>
      <c r="E6" s="351">
        <v>39</v>
      </c>
      <c r="F6" s="351">
        <v>44</v>
      </c>
      <c r="G6" s="110">
        <v>52</v>
      </c>
      <c r="H6" s="110">
        <v>54</v>
      </c>
      <c r="I6" s="110">
        <v>66</v>
      </c>
      <c r="J6" s="110">
        <v>59</v>
      </c>
      <c r="K6" s="110">
        <v>43</v>
      </c>
      <c r="L6" s="110">
        <v>53</v>
      </c>
      <c r="M6" s="110">
        <v>46</v>
      </c>
      <c r="N6" s="110">
        <v>40</v>
      </c>
      <c r="O6" s="110">
        <v>35</v>
      </c>
      <c r="P6" s="110">
        <v>27</v>
      </c>
      <c r="Q6" s="1167">
        <v>14</v>
      </c>
      <c r="R6" s="353">
        <f>SUM(M6:Q6)</f>
        <v>162</v>
      </c>
      <c r="T6" s="343"/>
      <c r="U6" s="217"/>
      <c r="V6" s="217"/>
      <c r="W6" s="217"/>
    </row>
    <row r="7" spans="1:245">
      <c r="A7" s="350" t="s">
        <v>490</v>
      </c>
      <c r="B7" s="351">
        <v>2</v>
      </c>
      <c r="C7" s="351">
        <v>3</v>
      </c>
      <c r="D7" s="352">
        <v>5</v>
      </c>
      <c r="E7" s="351">
        <v>10</v>
      </c>
      <c r="F7" s="351">
        <v>15</v>
      </c>
      <c r="G7" s="110">
        <v>11</v>
      </c>
      <c r="H7" s="110">
        <v>12</v>
      </c>
      <c r="I7" s="110">
        <v>14</v>
      </c>
      <c r="J7" s="110">
        <v>13</v>
      </c>
      <c r="K7" s="110">
        <v>12</v>
      </c>
      <c r="L7" s="110">
        <v>28</v>
      </c>
      <c r="M7" s="110">
        <v>28</v>
      </c>
      <c r="N7" s="110">
        <v>33</v>
      </c>
      <c r="O7" s="110">
        <v>20</v>
      </c>
      <c r="P7" s="110">
        <v>27</v>
      </c>
      <c r="Q7" s="1167">
        <v>29</v>
      </c>
      <c r="R7" s="353">
        <f t="shared" ref="R7:R27" si="8">SUM(M7:Q7)</f>
        <v>137</v>
      </c>
    </row>
    <row r="8" spans="1:245">
      <c r="A8" s="350" t="s">
        <v>491</v>
      </c>
      <c r="B8" s="351"/>
      <c r="C8" s="351"/>
      <c r="D8" s="352"/>
      <c r="E8" s="351"/>
      <c r="F8" s="351"/>
      <c r="G8" s="110"/>
      <c r="H8" s="110"/>
      <c r="I8" s="110"/>
      <c r="J8" s="110"/>
      <c r="K8" s="110"/>
      <c r="L8" s="110"/>
      <c r="M8" s="110"/>
      <c r="N8" s="110"/>
      <c r="O8" s="110"/>
      <c r="P8" s="110"/>
      <c r="Q8" s="1167"/>
      <c r="R8" s="353">
        <f t="shared" si="8"/>
        <v>0</v>
      </c>
    </row>
    <row r="9" spans="1:245">
      <c r="A9" s="350" t="s">
        <v>492</v>
      </c>
      <c r="B9" s="351">
        <v>33</v>
      </c>
      <c r="C9" s="351">
        <v>36</v>
      </c>
      <c r="D9" s="352">
        <v>45</v>
      </c>
      <c r="E9" s="351">
        <v>51</v>
      </c>
      <c r="F9" s="351">
        <v>40</v>
      </c>
      <c r="G9" s="110">
        <v>51</v>
      </c>
      <c r="H9" s="110">
        <v>44</v>
      </c>
      <c r="I9" s="110">
        <v>72</v>
      </c>
      <c r="J9" s="110">
        <v>53</v>
      </c>
      <c r="K9" s="110">
        <v>55</v>
      </c>
      <c r="L9" s="110">
        <v>48</v>
      </c>
      <c r="M9" s="110">
        <v>53</v>
      </c>
      <c r="N9" s="110">
        <v>73</v>
      </c>
      <c r="O9" s="110">
        <v>79</v>
      </c>
      <c r="P9" s="110">
        <v>99</v>
      </c>
      <c r="Q9" s="1167">
        <v>96</v>
      </c>
      <c r="R9" s="353">
        <f t="shared" si="8"/>
        <v>400</v>
      </c>
    </row>
    <row r="10" spans="1:245">
      <c r="A10" s="350" t="s">
        <v>493</v>
      </c>
      <c r="B10" s="351">
        <v>155</v>
      </c>
      <c r="C10" s="351">
        <v>134</v>
      </c>
      <c r="D10" s="352">
        <v>119</v>
      </c>
      <c r="E10" s="351">
        <v>136</v>
      </c>
      <c r="F10" s="351">
        <v>141</v>
      </c>
      <c r="G10" s="110">
        <v>146</v>
      </c>
      <c r="H10" s="110">
        <v>155</v>
      </c>
      <c r="I10" s="110">
        <v>166</v>
      </c>
      <c r="J10" s="110">
        <v>161</v>
      </c>
      <c r="K10" s="110">
        <v>144</v>
      </c>
      <c r="L10" s="110">
        <v>139</v>
      </c>
      <c r="M10" s="110">
        <v>148</v>
      </c>
      <c r="N10" s="110">
        <v>131</v>
      </c>
      <c r="O10" s="110">
        <v>137</v>
      </c>
      <c r="P10" s="110">
        <v>120</v>
      </c>
      <c r="Q10" s="1167">
        <v>112</v>
      </c>
      <c r="R10" s="353">
        <f t="shared" si="8"/>
        <v>648</v>
      </c>
    </row>
    <row r="11" spans="1:245">
      <c r="A11" s="350" t="s">
        <v>494</v>
      </c>
      <c r="B11" s="351">
        <v>255</v>
      </c>
      <c r="C11" s="351">
        <v>241</v>
      </c>
      <c r="D11" s="352">
        <v>230</v>
      </c>
      <c r="E11" s="351">
        <v>284</v>
      </c>
      <c r="F11" s="351">
        <v>300</v>
      </c>
      <c r="G11" s="110">
        <v>366</v>
      </c>
      <c r="H11" s="110">
        <v>383</v>
      </c>
      <c r="I11" s="110">
        <v>357</v>
      </c>
      <c r="J11" s="110">
        <v>395</v>
      </c>
      <c r="K11" s="110">
        <v>320</v>
      </c>
      <c r="L11" s="110">
        <v>345</v>
      </c>
      <c r="M11" s="110">
        <v>341</v>
      </c>
      <c r="N11" s="110">
        <v>367</v>
      </c>
      <c r="O11" s="110">
        <v>322</v>
      </c>
      <c r="P11" s="110">
        <v>277</v>
      </c>
      <c r="Q11" s="1167">
        <v>216</v>
      </c>
      <c r="R11" s="353">
        <f t="shared" si="8"/>
        <v>1523</v>
      </c>
    </row>
    <row r="12" spans="1:245">
      <c r="A12" s="350" t="s">
        <v>495</v>
      </c>
      <c r="B12" s="351">
        <v>11</v>
      </c>
      <c r="C12" s="351">
        <v>16</v>
      </c>
      <c r="D12" s="352">
        <v>15</v>
      </c>
      <c r="E12" s="351">
        <v>24</v>
      </c>
      <c r="F12" s="351">
        <v>11</v>
      </c>
      <c r="G12" s="110">
        <v>10</v>
      </c>
      <c r="H12" s="110">
        <v>11</v>
      </c>
      <c r="I12" s="110">
        <v>4</v>
      </c>
      <c r="J12" s="110">
        <v>2</v>
      </c>
      <c r="K12" s="110">
        <v>3</v>
      </c>
      <c r="L12" s="110">
        <v>1</v>
      </c>
      <c r="M12" s="110">
        <v>2</v>
      </c>
      <c r="N12" s="110">
        <v>7</v>
      </c>
      <c r="O12" s="110">
        <v>6</v>
      </c>
      <c r="P12" s="110">
        <v>3</v>
      </c>
      <c r="Q12" s="1167">
        <v>4</v>
      </c>
      <c r="R12" s="353">
        <f t="shared" si="8"/>
        <v>22</v>
      </c>
    </row>
    <row r="13" spans="1:245" ht="15.75">
      <c r="A13" s="350" t="s">
        <v>496</v>
      </c>
      <c r="B13" s="351"/>
      <c r="C13" s="351"/>
      <c r="D13" s="352"/>
      <c r="E13" s="351"/>
      <c r="F13" s="351"/>
      <c r="G13" s="110"/>
      <c r="H13" s="110"/>
      <c r="I13" s="110"/>
      <c r="J13" s="110"/>
      <c r="K13" s="110"/>
      <c r="L13" s="355">
        <v>0</v>
      </c>
      <c r="M13" s="355">
        <v>0</v>
      </c>
      <c r="N13" s="355">
        <v>0</v>
      </c>
      <c r="O13" s="355">
        <v>0</v>
      </c>
      <c r="P13" s="110">
        <v>1</v>
      </c>
      <c r="Q13" s="869" t="s">
        <v>117</v>
      </c>
      <c r="R13" s="353">
        <f t="shared" si="8"/>
        <v>1</v>
      </c>
    </row>
    <row r="14" spans="1:245">
      <c r="A14" s="350" t="s">
        <v>497</v>
      </c>
      <c r="B14" s="351">
        <v>22</v>
      </c>
      <c r="C14" s="351">
        <v>20</v>
      </c>
      <c r="D14" s="352">
        <v>17</v>
      </c>
      <c r="E14" s="351">
        <v>42</v>
      </c>
      <c r="F14" s="351">
        <v>25</v>
      </c>
      <c r="G14" s="110">
        <v>36</v>
      </c>
      <c r="H14" s="110">
        <v>41</v>
      </c>
      <c r="I14" s="110">
        <v>33</v>
      </c>
      <c r="J14" s="110">
        <v>29</v>
      </c>
      <c r="K14" s="110">
        <v>24</v>
      </c>
      <c r="L14" s="110">
        <v>23</v>
      </c>
      <c r="M14" s="110">
        <v>18</v>
      </c>
      <c r="N14" s="110">
        <v>29</v>
      </c>
      <c r="O14" s="110">
        <v>13</v>
      </c>
      <c r="P14" s="110">
        <v>12</v>
      </c>
      <c r="Q14" s="1167">
        <v>12</v>
      </c>
      <c r="R14" s="353">
        <f t="shared" si="8"/>
        <v>84</v>
      </c>
    </row>
    <row r="15" spans="1:245">
      <c r="A15" s="350" t="s">
        <v>498</v>
      </c>
      <c r="B15" s="351">
        <v>9</v>
      </c>
      <c r="C15" s="351">
        <v>10</v>
      </c>
      <c r="D15" s="352">
        <v>9</v>
      </c>
      <c r="E15" s="351">
        <v>9</v>
      </c>
      <c r="F15" s="351">
        <v>12</v>
      </c>
      <c r="G15" s="110">
        <v>16</v>
      </c>
      <c r="H15" s="110">
        <v>17</v>
      </c>
      <c r="I15" s="110">
        <v>5</v>
      </c>
      <c r="J15" s="110">
        <v>7</v>
      </c>
      <c r="K15" s="110">
        <v>3</v>
      </c>
      <c r="L15" s="110">
        <v>3</v>
      </c>
      <c r="M15" s="110">
        <v>4</v>
      </c>
      <c r="N15" s="110">
        <v>3</v>
      </c>
      <c r="O15" s="110">
        <v>1</v>
      </c>
      <c r="P15" s="110">
        <v>7</v>
      </c>
      <c r="Q15" s="1167">
        <v>3</v>
      </c>
      <c r="R15" s="353">
        <f t="shared" si="8"/>
        <v>18</v>
      </c>
    </row>
    <row r="16" spans="1:245">
      <c r="A16" s="350" t="s">
        <v>499</v>
      </c>
      <c r="B16" s="351">
        <v>116</v>
      </c>
      <c r="C16" s="351">
        <v>101</v>
      </c>
      <c r="D16" s="352">
        <v>105</v>
      </c>
      <c r="E16" s="351">
        <v>128</v>
      </c>
      <c r="F16" s="351">
        <v>146</v>
      </c>
      <c r="G16" s="110">
        <v>137</v>
      </c>
      <c r="H16" s="110">
        <v>131</v>
      </c>
      <c r="I16" s="110">
        <v>182</v>
      </c>
      <c r="J16" s="110">
        <v>147</v>
      </c>
      <c r="K16" s="110">
        <v>161</v>
      </c>
      <c r="L16" s="110">
        <v>135</v>
      </c>
      <c r="M16" s="110">
        <v>132</v>
      </c>
      <c r="N16" s="110">
        <v>131</v>
      </c>
      <c r="O16" s="110">
        <v>121</v>
      </c>
      <c r="P16" s="110">
        <v>72</v>
      </c>
      <c r="Q16" s="1167">
        <v>84</v>
      </c>
      <c r="R16" s="353">
        <f t="shared" si="8"/>
        <v>540</v>
      </c>
      <c r="T16" s="343"/>
      <c r="U16" s="343"/>
    </row>
    <row r="17" spans="1:245">
      <c r="A17" s="356" t="s">
        <v>500</v>
      </c>
      <c r="B17" s="351"/>
      <c r="C17" s="351"/>
      <c r="D17" s="352"/>
      <c r="E17" s="110">
        <v>0</v>
      </c>
      <c r="F17" s="110">
        <v>0</v>
      </c>
      <c r="G17" s="110">
        <v>0</v>
      </c>
      <c r="H17" s="110">
        <v>0</v>
      </c>
      <c r="I17" s="110">
        <v>3</v>
      </c>
      <c r="J17" s="110">
        <v>4</v>
      </c>
      <c r="K17" s="110">
        <v>3</v>
      </c>
      <c r="L17" s="110">
        <v>2</v>
      </c>
      <c r="M17" s="110">
        <v>7</v>
      </c>
      <c r="N17" s="110">
        <v>7</v>
      </c>
      <c r="O17" s="110">
        <v>12</v>
      </c>
      <c r="P17" s="110">
        <v>36</v>
      </c>
      <c r="Q17" s="1167">
        <v>43</v>
      </c>
      <c r="R17" s="353">
        <f t="shared" si="8"/>
        <v>105</v>
      </c>
    </row>
    <row r="18" spans="1:245">
      <c r="A18" s="350" t="s">
        <v>501</v>
      </c>
      <c r="B18" s="351">
        <v>6</v>
      </c>
      <c r="C18" s="351">
        <v>1</v>
      </c>
      <c r="D18" s="352">
        <v>4</v>
      </c>
      <c r="E18" s="351">
        <v>4</v>
      </c>
      <c r="F18" s="351">
        <v>1</v>
      </c>
      <c r="G18" s="110">
        <v>3</v>
      </c>
      <c r="H18" s="110">
        <v>2</v>
      </c>
      <c r="I18" s="110">
        <v>2</v>
      </c>
      <c r="J18" s="110">
        <v>3</v>
      </c>
      <c r="K18" s="110">
        <v>2</v>
      </c>
      <c r="L18" s="110">
        <v>3</v>
      </c>
      <c r="M18" s="110">
        <v>5</v>
      </c>
      <c r="N18" s="110">
        <v>1</v>
      </c>
      <c r="O18" s="110">
        <v>2</v>
      </c>
      <c r="P18" s="355">
        <v>0</v>
      </c>
      <c r="Q18" s="870" t="s">
        <v>117</v>
      </c>
      <c r="R18" s="353">
        <f t="shared" si="8"/>
        <v>8</v>
      </c>
      <c r="T18" s="357"/>
      <c r="U18" s="358"/>
    </row>
    <row r="19" spans="1:245" s="361" customFormat="1" ht="25.5">
      <c r="A19" s="356" t="s">
        <v>502</v>
      </c>
      <c r="B19" s="359" t="s">
        <v>503</v>
      </c>
      <c r="C19" s="359" t="s">
        <v>503</v>
      </c>
      <c r="D19" s="360" t="s">
        <v>503</v>
      </c>
      <c r="E19" s="359">
        <v>1</v>
      </c>
      <c r="F19" s="359">
        <v>1</v>
      </c>
      <c r="G19" s="355">
        <v>0</v>
      </c>
      <c r="H19" s="355">
        <v>0</v>
      </c>
      <c r="I19" s="355">
        <v>0</v>
      </c>
      <c r="J19" s="355">
        <v>0</v>
      </c>
      <c r="K19" s="355">
        <v>0</v>
      </c>
      <c r="L19" s="355">
        <v>0</v>
      </c>
      <c r="M19" s="355">
        <v>0</v>
      </c>
      <c r="N19" s="355">
        <v>0</v>
      </c>
      <c r="O19" s="355">
        <v>0</v>
      </c>
      <c r="P19" s="355">
        <v>2</v>
      </c>
      <c r="Q19" s="1168">
        <v>3</v>
      </c>
      <c r="R19" s="353">
        <f t="shared" si="8"/>
        <v>5</v>
      </c>
      <c r="S19" s="338"/>
      <c r="T19" s="1647"/>
      <c r="U19" s="1647"/>
      <c r="V19" s="1647"/>
      <c r="W19" s="338"/>
      <c r="X19" s="338"/>
      <c r="Y19" s="338"/>
      <c r="Z19" s="338"/>
      <c r="AA19" s="338"/>
      <c r="AB19" s="338"/>
      <c r="AC19" s="338"/>
      <c r="AD19" s="338"/>
      <c r="AE19" s="338"/>
      <c r="AF19" s="338"/>
      <c r="AG19" s="338"/>
      <c r="AH19" s="338"/>
      <c r="AI19" s="338"/>
      <c r="AJ19" s="338"/>
      <c r="AK19" s="338"/>
      <c r="AL19" s="338"/>
      <c r="AM19" s="338"/>
      <c r="AN19" s="338"/>
      <c r="AO19" s="338"/>
      <c r="AP19" s="338"/>
      <c r="AQ19" s="338"/>
      <c r="AR19" s="338"/>
      <c r="AS19" s="338"/>
      <c r="AT19" s="338"/>
      <c r="AU19" s="338"/>
      <c r="AV19" s="338"/>
      <c r="AW19" s="338"/>
      <c r="AX19" s="338"/>
      <c r="AY19" s="338"/>
      <c r="AZ19" s="338"/>
      <c r="BA19" s="338"/>
      <c r="BB19" s="338"/>
      <c r="BC19" s="338"/>
      <c r="BD19" s="338"/>
      <c r="BE19" s="338"/>
      <c r="BF19" s="338"/>
      <c r="BG19" s="338"/>
      <c r="BH19" s="338"/>
      <c r="BI19" s="338"/>
      <c r="BJ19" s="338"/>
      <c r="BK19" s="338"/>
      <c r="BL19" s="338"/>
      <c r="BM19" s="338"/>
      <c r="BN19" s="338"/>
      <c r="BO19" s="338"/>
      <c r="BP19" s="338"/>
      <c r="BQ19" s="338"/>
      <c r="BR19" s="338"/>
      <c r="BS19" s="338"/>
      <c r="BT19" s="338"/>
      <c r="BU19" s="338"/>
      <c r="BV19" s="338"/>
      <c r="BW19" s="338"/>
      <c r="BX19" s="338"/>
      <c r="BY19" s="338"/>
      <c r="BZ19" s="338"/>
      <c r="CA19" s="338"/>
      <c r="CB19" s="338"/>
      <c r="CC19" s="338"/>
      <c r="CD19" s="338"/>
      <c r="CE19" s="338"/>
      <c r="CF19" s="338"/>
      <c r="CG19" s="338"/>
      <c r="CH19" s="338"/>
      <c r="CI19" s="338"/>
      <c r="CJ19" s="338"/>
      <c r="CK19" s="338"/>
      <c r="CL19" s="338"/>
      <c r="CM19" s="338"/>
      <c r="CN19" s="338"/>
      <c r="CO19" s="338"/>
      <c r="CP19" s="338"/>
      <c r="CQ19" s="338"/>
      <c r="CR19" s="338"/>
      <c r="CS19" s="338"/>
      <c r="CT19" s="338"/>
      <c r="CU19" s="338"/>
      <c r="CV19" s="338"/>
      <c r="CW19" s="338"/>
      <c r="CX19" s="338"/>
      <c r="CY19" s="338"/>
      <c r="CZ19" s="338"/>
      <c r="DA19" s="338"/>
      <c r="DB19" s="338"/>
      <c r="DC19" s="338"/>
      <c r="DD19" s="338"/>
      <c r="DE19" s="338"/>
      <c r="DF19" s="338"/>
      <c r="DG19" s="338"/>
      <c r="DH19" s="338"/>
      <c r="DI19" s="338"/>
      <c r="DJ19" s="338"/>
      <c r="DK19" s="338"/>
      <c r="DL19" s="338"/>
      <c r="DM19" s="338"/>
      <c r="DN19" s="338"/>
      <c r="DO19" s="338"/>
      <c r="DP19" s="338"/>
      <c r="DQ19" s="338"/>
      <c r="DR19" s="338"/>
      <c r="DS19" s="338"/>
      <c r="DT19" s="338"/>
      <c r="DU19" s="338"/>
      <c r="DV19" s="338"/>
      <c r="DW19" s="338"/>
      <c r="DX19" s="338"/>
      <c r="DY19" s="338"/>
      <c r="DZ19" s="338"/>
      <c r="EA19" s="338"/>
      <c r="EB19" s="338"/>
      <c r="EC19" s="338"/>
      <c r="ED19" s="338"/>
      <c r="EE19" s="338"/>
      <c r="EF19" s="338"/>
      <c r="EG19" s="338"/>
      <c r="EH19" s="338"/>
      <c r="EI19" s="338"/>
      <c r="EJ19" s="338"/>
      <c r="EK19" s="338"/>
      <c r="EL19" s="338"/>
      <c r="EM19" s="338"/>
      <c r="EN19" s="338"/>
      <c r="EO19" s="338"/>
      <c r="EP19" s="338"/>
      <c r="EQ19" s="338"/>
      <c r="ER19" s="338"/>
      <c r="ES19" s="338"/>
      <c r="ET19" s="338"/>
      <c r="EU19" s="338"/>
      <c r="EV19" s="338"/>
      <c r="EW19" s="338"/>
      <c r="EX19" s="338"/>
      <c r="EY19" s="338"/>
      <c r="EZ19" s="338"/>
      <c r="FA19" s="338"/>
      <c r="FB19" s="338"/>
      <c r="FC19" s="338"/>
      <c r="FD19" s="338"/>
      <c r="FE19" s="338"/>
      <c r="FF19" s="338"/>
      <c r="FG19" s="338"/>
      <c r="FH19" s="338"/>
      <c r="FI19" s="338"/>
      <c r="FJ19" s="338"/>
      <c r="FK19" s="338"/>
      <c r="FL19" s="338"/>
      <c r="FM19" s="338"/>
      <c r="FN19" s="338"/>
      <c r="FO19" s="338"/>
      <c r="FP19" s="338"/>
      <c r="FQ19" s="338"/>
      <c r="FR19" s="338"/>
      <c r="FS19" s="338"/>
      <c r="FT19" s="338"/>
      <c r="FU19" s="338"/>
      <c r="FV19" s="338"/>
      <c r="FW19" s="338"/>
      <c r="FX19" s="338"/>
      <c r="FY19" s="338"/>
      <c r="FZ19" s="338"/>
      <c r="GA19" s="338"/>
      <c r="GB19" s="338"/>
      <c r="GC19" s="338"/>
      <c r="GD19" s="338"/>
      <c r="GE19" s="338"/>
      <c r="GF19" s="338"/>
      <c r="GG19" s="338"/>
      <c r="GH19" s="338"/>
      <c r="GI19" s="338"/>
      <c r="GJ19" s="338"/>
      <c r="GK19" s="338"/>
      <c r="GL19" s="338"/>
      <c r="GM19" s="338"/>
      <c r="GN19" s="338"/>
      <c r="GO19" s="338"/>
      <c r="GP19" s="338"/>
      <c r="GQ19" s="338"/>
      <c r="GR19" s="338"/>
      <c r="GS19" s="338"/>
      <c r="GT19" s="338"/>
      <c r="GU19" s="338"/>
      <c r="GV19" s="338"/>
      <c r="GW19" s="338"/>
      <c r="GX19" s="338"/>
      <c r="GY19" s="338"/>
      <c r="GZ19" s="338"/>
      <c r="HA19" s="338"/>
      <c r="HB19" s="338"/>
      <c r="HC19" s="338"/>
      <c r="HD19" s="338"/>
      <c r="HE19" s="338"/>
      <c r="HF19" s="338"/>
      <c r="HG19" s="338"/>
      <c r="HH19" s="338"/>
      <c r="HI19" s="338"/>
      <c r="HJ19" s="338"/>
      <c r="HK19" s="338"/>
      <c r="HL19" s="338"/>
      <c r="HM19" s="338"/>
      <c r="HN19" s="338"/>
      <c r="HO19" s="338"/>
      <c r="HP19" s="338"/>
      <c r="HQ19" s="338"/>
      <c r="HR19" s="338"/>
      <c r="HS19" s="338"/>
      <c r="HT19" s="338"/>
      <c r="HU19" s="338"/>
      <c r="HV19" s="338"/>
      <c r="HW19" s="338"/>
      <c r="HX19" s="338"/>
      <c r="HY19" s="338"/>
      <c r="HZ19" s="338"/>
      <c r="IA19" s="338"/>
      <c r="IB19" s="338"/>
      <c r="IC19" s="338"/>
      <c r="ID19" s="338"/>
      <c r="IE19" s="338"/>
      <c r="IF19" s="338"/>
      <c r="IG19" s="338"/>
      <c r="IH19" s="338"/>
      <c r="II19" s="338"/>
      <c r="IJ19" s="338"/>
      <c r="IK19" s="338"/>
    </row>
    <row r="20" spans="1:245" ht="25.5">
      <c r="A20" s="350" t="s">
        <v>504</v>
      </c>
      <c r="B20" s="351">
        <v>65</v>
      </c>
      <c r="C20" s="351">
        <v>72</v>
      </c>
      <c r="D20" s="352">
        <v>86</v>
      </c>
      <c r="E20" s="351">
        <v>89</v>
      </c>
      <c r="F20" s="351">
        <v>106</v>
      </c>
      <c r="G20" s="110">
        <v>106</v>
      </c>
      <c r="H20" s="110">
        <v>95</v>
      </c>
      <c r="I20" s="110">
        <v>108</v>
      </c>
      <c r="J20" s="110">
        <v>114</v>
      </c>
      <c r="K20" s="110">
        <v>107</v>
      </c>
      <c r="L20" s="110">
        <v>117</v>
      </c>
      <c r="M20" s="110">
        <v>118</v>
      </c>
      <c r="N20" s="110">
        <v>129</v>
      </c>
      <c r="O20" s="110">
        <v>142</v>
      </c>
      <c r="P20" s="110">
        <v>108</v>
      </c>
      <c r="Q20" s="1167">
        <v>68</v>
      </c>
      <c r="R20" s="353">
        <f t="shared" si="8"/>
        <v>565</v>
      </c>
    </row>
    <row r="21" spans="1:245">
      <c r="A21" s="350" t="s">
        <v>505</v>
      </c>
      <c r="B21" s="362">
        <v>1</v>
      </c>
      <c r="C21" s="362">
        <v>0</v>
      </c>
      <c r="D21" s="363" t="s">
        <v>503</v>
      </c>
      <c r="E21" s="362">
        <v>1</v>
      </c>
      <c r="F21" s="362" t="s">
        <v>503</v>
      </c>
      <c r="G21" s="110">
        <v>1</v>
      </c>
      <c r="H21" s="110">
        <v>2</v>
      </c>
      <c r="I21" s="110">
        <v>1</v>
      </c>
      <c r="J21" s="110">
        <v>1</v>
      </c>
      <c r="K21" s="110">
        <v>3</v>
      </c>
      <c r="L21" s="110">
        <v>6</v>
      </c>
      <c r="M21" s="110">
        <v>3</v>
      </c>
      <c r="N21" s="110">
        <v>1</v>
      </c>
      <c r="O21" s="110">
        <v>2</v>
      </c>
      <c r="P21" s="355">
        <v>0</v>
      </c>
      <c r="Q21" s="1168">
        <v>1</v>
      </c>
      <c r="R21" s="353">
        <f t="shared" si="8"/>
        <v>7</v>
      </c>
    </row>
    <row r="22" spans="1:245">
      <c r="A22" s="350" t="s">
        <v>506</v>
      </c>
      <c r="B22" s="364">
        <v>15</v>
      </c>
      <c r="C22" s="364">
        <v>19</v>
      </c>
      <c r="D22" s="110">
        <v>14</v>
      </c>
      <c r="E22" s="364">
        <v>37</v>
      </c>
      <c r="F22" s="364">
        <v>25</v>
      </c>
      <c r="G22" s="110">
        <v>39</v>
      </c>
      <c r="H22" s="110">
        <v>27</v>
      </c>
      <c r="I22" s="110">
        <v>32</v>
      </c>
      <c r="J22" s="110">
        <v>20</v>
      </c>
      <c r="K22" s="110">
        <v>20</v>
      </c>
      <c r="L22" s="110">
        <v>20</v>
      </c>
      <c r="M22" s="110">
        <v>28</v>
      </c>
      <c r="N22" s="110">
        <v>36</v>
      </c>
      <c r="O22" s="110">
        <v>50</v>
      </c>
      <c r="P22" s="110">
        <v>40</v>
      </c>
      <c r="Q22" s="1167">
        <v>33</v>
      </c>
      <c r="R22" s="353">
        <f t="shared" si="8"/>
        <v>187</v>
      </c>
    </row>
    <row r="23" spans="1:245">
      <c r="A23" s="350" t="s">
        <v>507</v>
      </c>
      <c r="B23" s="364" t="s">
        <v>503</v>
      </c>
      <c r="C23" s="364">
        <v>0</v>
      </c>
      <c r="D23" s="363" t="s">
        <v>503</v>
      </c>
      <c r="E23" s="364" t="s">
        <v>503</v>
      </c>
      <c r="F23" s="364" t="s">
        <v>503</v>
      </c>
      <c r="G23" s="110">
        <v>1</v>
      </c>
      <c r="H23" s="110">
        <v>0</v>
      </c>
      <c r="I23" s="110">
        <v>0</v>
      </c>
      <c r="J23" s="110">
        <v>0</v>
      </c>
      <c r="K23" s="110">
        <v>0</v>
      </c>
      <c r="L23" s="110">
        <v>0</v>
      </c>
      <c r="M23" s="110">
        <v>0</v>
      </c>
      <c r="N23" s="110">
        <v>0</v>
      </c>
      <c r="O23" s="110">
        <v>0</v>
      </c>
      <c r="P23" s="110">
        <v>0</v>
      </c>
      <c r="Q23" s="869" t="s">
        <v>117</v>
      </c>
      <c r="R23" s="353">
        <f t="shared" si="8"/>
        <v>0</v>
      </c>
    </row>
    <row r="24" spans="1:245">
      <c r="A24" s="350" t="s">
        <v>508</v>
      </c>
      <c r="B24" s="364">
        <v>0</v>
      </c>
      <c r="C24" s="364">
        <v>0</v>
      </c>
      <c r="D24" s="363" t="s">
        <v>503</v>
      </c>
      <c r="E24" s="364">
        <v>1</v>
      </c>
      <c r="F24" s="364" t="s">
        <v>503</v>
      </c>
      <c r="G24" s="364" t="s">
        <v>503</v>
      </c>
      <c r="H24" s="364" t="s">
        <v>503</v>
      </c>
      <c r="I24" s="110">
        <v>1</v>
      </c>
      <c r="J24" s="110">
        <v>0</v>
      </c>
      <c r="K24" s="110">
        <v>1</v>
      </c>
      <c r="L24" s="110">
        <v>0</v>
      </c>
      <c r="M24" s="110">
        <v>0</v>
      </c>
      <c r="N24" s="110">
        <v>0</v>
      </c>
      <c r="O24" s="110">
        <v>0</v>
      </c>
      <c r="P24" s="110">
        <v>0</v>
      </c>
      <c r="Q24" s="869" t="s">
        <v>117</v>
      </c>
      <c r="R24" s="353">
        <f t="shared" si="8"/>
        <v>0</v>
      </c>
    </row>
    <row r="25" spans="1:245">
      <c r="A25" s="350" t="s">
        <v>509</v>
      </c>
      <c r="B25" s="364" t="s">
        <v>503</v>
      </c>
      <c r="C25" s="364">
        <v>1</v>
      </c>
      <c r="D25" s="363" t="s">
        <v>503</v>
      </c>
      <c r="E25" s="364">
        <v>1</v>
      </c>
      <c r="F25" s="364" t="s">
        <v>503</v>
      </c>
      <c r="G25" s="364" t="s">
        <v>503</v>
      </c>
      <c r="H25" s="364" t="s">
        <v>503</v>
      </c>
      <c r="I25" s="364" t="s">
        <v>503</v>
      </c>
      <c r="J25" s="110">
        <v>0</v>
      </c>
      <c r="K25" s="110">
        <v>0</v>
      </c>
      <c r="L25" s="110">
        <v>1</v>
      </c>
      <c r="M25" s="110">
        <v>0</v>
      </c>
      <c r="N25" s="110">
        <v>0</v>
      </c>
      <c r="O25" s="110">
        <v>0</v>
      </c>
      <c r="P25" s="110">
        <v>0</v>
      </c>
      <c r="Q25" s="869" t="s">
        <v>117</v>
      </c>
      <c r="R25" s="353">
        <f t="shared" si="8"/>
        <v>0</v>
      </c>
    </row>
    <row r="26" spans="1:245" ht="15.75">
      <c r="A26" s="350" t="s">
        <v>510</v>
      </c>
      <c r="B26" s="364">
        <v>1</v>
      </c>
      <c r="C26" s="364">
        <v>3</v>
      </c>
      <c r="D26" s="110">
        <v>3</v>
      </c>
      <c r="E26" s="364">
        <v>5</v>
      </c>
      <c r="F26" s="364">
        <v>3</v>
      </c>
      <c r="G26" s="110">
        <v>6</v>
      </c>
      <c r="H26" s="110">
        <v>7</v>
      </c>
      <c r="I26" s="110">
        <v>5</v>
      </c>
      <c r="J26" s="110">
        <v>3</v>
      </c>
      <c r="K26" s="110">
        <v>2</v>
      </c>
      <c r="L26" s="110">
        <v>3</v>
      </c>
      <c r="M26" s="110">
        <v>2</v>
      </c>
      <c r="N26" s="110">
        <v>3</v>
      </c>
      <c r="O26" s="110">
        <v>8</v>
      </c>
      <c r="P26" s="110">
        <v>2</v>
      </c>
      <c r="Q26" s="869" t="s">
        <v>117</v>
      </c>
      <c r="R26" s="353">
        <f t="shared" si="8"/>
        <v>15</v>
      </c>
    </row>
    <row r="27" spans="1:245" ht="13.5" thickBot="1">
      <c r="A27" s="350" t="s">
        <v>511</v>
      </c>
      <c r="B27" s="365">
        <v>5</v>
      </c>
      <c r="C27" s="365">
        <v>8</v>
      </c>
      <c r="D27" s="352">
        <v>10</v>
      </c>
      <c r="E27" s="365">
        <v>9</v>
      </c>
      <c r="F27" s="351">
        <v>13</v>
      </c>
      <c r="G27" s="110">
        <v>9</v>
      </c>
      <c r="H27" s="110">
        <v>8</v>
      </c>
      <c r="I27" s="366">
        <v>7</v>
      </c>
      <c r="J27" s="366">
        <v>18</v>
      </c>
      <c r="K27" s="366">
        <v>13</v>
      </c>
      <c r="L27" s="366">
        <v>13</v>
      </c>
      <c r="M27" s="366">
        <v>18</v>
      </c>
      <c r="N27" s="110">
        <v>16</v>
      </c>
      <c r="O27" s="110">
        <v>15</v>
      </c>
      <c r="P27" s="110">
        <v>15</v>
      </c>
      <c r="Q27" s="1167">
        <v>17</v>
      </c>
      <c r="R27" s="353">
        <f t="shared" si="8"/>
        <v>81</v>
      </c>
    </row>
    <row r="28" spans="1:245" ht="13.5" hidden="1" thickBot="1">
      <c r="A28" s="367" t="s">
        <v>132</v>
      </c>
      <c r="B28" s="368">
        <f t="shared" ref="B28:N28" si="9">SUM(B6:B27)</f>
        <v>726</v>
      </c>
      <c r="C28" s="368">
        <f t="shared" si="9"/>
        <v>692</v>
      </c>
      <c r="D28" s="368">
        <f t="shared" si="9"/>
        <v>686</v>
      </c>
      <c r="E28" s="368">
        <f t="shared" si="9"/>
        <v>871</v>
      </c>
      <c r="F28" s="368">
        <f t="shared" si="9"/>
        <v>883</v>
      </c>
      <c r="G28" s="369">
        <f t="shared" si="9"/>
        <v>990</v>
      </c>
      <c r="H28" s="369">
        <f t="shared" si="9"/>
        <v>989</v>
      </c>
      <c r="I28" s="369">
        <f t="shared" si="9"/>
        <v>1058</v>
      </c>
      <c r="J28" s="369">
        <f t="shared" si="9"/>
        <v>1029</v>
      </c>
      <c r="K28" s="369">
        <f t="shared" si="9"/>
        <v>916</v>
      </c>
      <c r="L28" s="369">
        <f t="shared" si="9"/>
        <v>940</v>
      </c>
      <c r="M28" s="369">
        <f t="shared" si="9"/>
        <v>953</v>
      </c>
      <c r="N28" s="369">
        <f t="shared" si="9"/>
        <v>1007</v>
      </c>
      <c r="O28" s="370"/>
      <c r="P28" s="370"/>
      <c r="Q28" s="370"/>
      <c r="R28" s="353">
        <f t="shared" ref="R28" si="10">SUM(L28:P28)</f>
        <v>2900</v>
      </c>
    </row>
    <row r="29" spans="1:245">
      <c r="A29" s="1175" t="s">
        <v>512</v>
      </c>
      <c r="B29" s="371"/>
      <c r="C29" s="371"/>
      <c r="D29" s="371"/>
      <c r="E29" s="371"/>
      <c r="F29" s="371"/>
      <c r="G29" s="371"/>
      <c r="H29" s="371"/>
      <c r="I29" s="371"/>
      <c r="J29" s="371"/>
      <c r="K29" s="371"/>
      <c r="L29" s="371"/>
      <c r="M29" s="371"/>
      <c r="N29" s="371"/>
      <c r="O29" s="371"/>
      <c r="P29" s="371"/>
      <c r="Q29" s="371"/>
      <c r="R29" s="1176"/>
    </row>
    <row r="30" spans="1:245" s="373" customFormat="1" ht="15.75">
      <c r="A30" s="1177" t="s">
        <v>513</v>
      </c>
      <c r="B30" s="372"/>
      <c r="C30" s="372"/>
      <c r="D30" s="372"/>
      <c r="E30" s="372"/>
      <c r="F30" s="372"/>
      <c r="G30" s="372"/>
      <c r="H30" s="372"/>
      <c r="I30" s="372"/>
      <c r="J30" s="372"/>
      <c r="K30" s="372"/>
      <c r="L30" s="372"/>
      <c r="M30" s="372"/>
      <c r="N30" s="372"/>
      <c r="O30" s="372"/>
      <c r="P30" s="372"/>
      <c r="Q30" s="372"/>
      <c r="R30" s="1178"/>
      <c r="S30" s="297"/>
      <c r="T30" s="297"/>
      <c r="U30" s="297"/>
      <c r="V30" s="297"/>
      <c r="W30" s="297"/>
      <c r="X30" s="297"/>
      <c r="Y30" s="297"/>
      <c r="Z30" s="297"/>
      <c r="AA30" s="297"/>
      <c r="AB30" s="297"/>
      <c r="AC30" s="297"/>
      <c r="AD30" s="297"/>
      <c r="AE30" s="297"/>
      <c r="AF30" s="297"/>
      <c r="AG30" s="297"/>
      <c r="AH30" s="297"/>
      <c r="AI30" s="297"/>
      <c r="AJ30" s="297"/>
      <c r="AK30" s="297"/>
      <c r="AL30" s="297"/>
      <c r="AM30" s="297"/>
      <c r="AN30" s="297"/>
      <c r="AO30" s="297"/>
      <c r="AP30" s="297"/>
      <c r="AQ30" s="297"/>
      <c r="AR30" s="297"/>
      <c r="AS30" s="297"/>
      <c r="AT30" s="297"/>
      <c r="AU30" s="297"/>
      <c r="AV30" s="297"/>
      <c r="AW30" s="297"/>
      <c r="AX30" s="297"/>
      <c r="AY30" s="297"/>
      <c r="AZ30" s="297"/>
      <c r="BA30" s="297"/>
      <c r="BB30" s="297"/>
      <c r="BC30" s="297"/>
      <c r="BD30" s="297"/>
      <c r="BE30" s="297"/>
      <c r="BF30" s="297"/>
      <c r="BG30" s="297"/>
      <c r="BH30" s="297"/>
      <c r="BI30" s="297"/>
      <c r="BJ30" s="297"/>
      <c r="BK30" s="297"/>
      <c r="BL30" s="297"/>
      <c r="BM30" s="297"/>
      <c r="BN30" s="297"/>
      <c r="BO30" s="297"/>
      <c r="BP30" s="297"/>
      <c r="BQ30" s="297"/>
      <c r="BR30" s="297"/>
      <c r="BS30" s="297"/>
      <c r="BT30" s="297"/>
      <c r="BU30" s="297"/>
      <c r="BV30" s="297"/>
      <c r="BW30" s="297"/>
      <c r="BX30" s="297"/>
      <c r="BY30" s="297"/>
      <c r="BZ30" s="297"/>
      <c r="CA30" s="297"/>
      <c r="CB30" s="297"/>
      <c r="CC30" s="297"/>
      <c r="CD30" s="297"/>
      <c r="CE30" s="297"/>
      <c r="CF30" s="297"/>
      <c r="CG30" s="297"/>
      <c r="CH30" s="297"/>
      <c r="CI30" s="297"/>
      <c r="CJ30" s="297"/>
      <c r="CK30" s="297"/>
      <c r="CL30" s="297"/>
      <c r="CM30" s="297"/>
      <c r="CN30" s="297"/>
      <c r="CO30" s="297"/>
      <c r="CP30" s="297"/>
      <c r="CQ30" s="297"/>
      <c r="CR30" s="297"/>
      <c r="CS30" s="297"/>
      <c r="CT30" s="297"/>
      <c r="CU30" s="297"/>
      <c r="CV30" s="297"/>
      <c r="CW30" s="297"/>
      <c r="CX30" s="297"/>
      <c r="CY30" s="297"/>
      <c r="CZ30" s="297"/>
      <c r="DA30" s="297"/>
      <c r="DB30" s="297"/>
      <c r="DC30" s="297"/>
      <c r="DD30" s="297"/>
      <c r="DE30" s="297"/>
      <c r="DF30" s="297"/>
      <c r="DG30" s="297"/>
      <c r="DH30" s="297"/>
      <c r="DI30" s="297"/>
      <c r="DJ30" s="297"/>
      <c r="DK30" s="297"/>
      <c r="DL30" s="297"/>
      <c r="DM30" s="297"/>
      <c r="DN30" s="297"/>
      <c r="DO30" s="297"/>
      <c r="DP30" s="297"/>
      <c r="DQ30" s="297"/>
      <c r="DR30" s="297"/>
      <c r="DS30" s="297"/>
      <c r="DT30" s="297"/>
      <c r="DU30" s="297"/>
      <c r="DV30" s="297"/>
      <c r="DW30" s="297"/>
      <c r="DX30" s="297"/>
      <c r="DY30" s="297"/>
      <c r="DZ30" s="297"/>
      <c r="EA30" s="297"/>
      <c r="EB30" s="297"/>
      <c r="EC30" s="297"/>
      <c r="ED30" s="297"/>
      <c r="EE30" s="297"/>
      <c r="EF30" s="297"/>
      <c r="EG30" s="297"/>
      <c r="EH30" s="297"/>
      <c r="EI30" s="297"/>
      <c r="EJ30" s="297"/>
      <c r="EK30" s="297"/>
      <c r="EL30" s="297"/>
      <c r="EM30" s="297"/>
      <c r="EN30" s="297"/>
      <c r="EO30" s="297"/>
      <c r="EP30" s="297"/>
      <c r="EQ30" s="297"/>
      <c r="ER30" s="297"/>
      <c r="ES30" s="297"/>
      <c r="ET30" s="297"/>
      <c r="EU30" s="297"/>
      <c r="EV30" s="297"/>
      <c r="EW30" s="297"/>
      <c r="EX30" s="297"/>
      <c r="EY30" s="297"/>
      <c r="EZ30" s="297"/>
      <c r="FA30" s="297"/>
      <c r="FB30" s="297"/>
      <c r="FC30" s="297"/>
      <c r="FD30" s="297"/>
      <c r="FE30" s="297"/>
      <c r="FF30" s="297"/>
      <c r="FG30" s="297"/>
      <c r="FH30" s="297"/>
      <c r="FI30" s="297"/>
      <c r="FJ30" s="297"/>
      <c r="FK30" s="297"/>
      <c r="FL30" s="297"/>
      <c r="FM30" s="297"/>
      <c r="FN30" s="297"/>
      <c r="FO30" s="297"/>
      <c r="FP30" s="297"/>
      <c r="FQ30" s="297"/>
      <c r="FR30" s="297"/>
      <c r="FS30" s="297"/>
      <c r="FT30" s="297"/>
      <c r="FU30" s="297"/>
      <c r="FV30" s="297"/>
      <c r="FW30" s="297"/>
      <c r="FX30" s="297"/>
      <c r="FY30" s="297"/>
      <c r="FZ30" s="297"/>
      <c r="GA30" s="297"/>
      <c r="GB30" s="297"/>
      <c r="GC30" s="297"/>
      <c r="GD30" s="297"/>
      <c r="GE30" s="297"/>
      <c r="GF30" s="297"/>
      <c r="GG30" s="297"/>
      <c r="GH30" s="297"/>
      <c r="GI30" s="297"/>
      <c r="GJ30" s="297"/>
      <c r="GK30" s="297"/>
      <c r="GL30" s="297"/>
      <c r="GM30" s="297"/>
      <c r="GN30" s="297"/>
      <c r="GO30" s="297"/>
      <c r="GP30" s="297"/>
      <c r="GQ30" s="297"/>
      <c r="GR30" s="297"/>
      <c r="GS30" s="297"/>
      <c r="GT30" s="297"/>
      <c r="GU30" s="297"/>
      <c r="GV30" s="297"/>
      <c r="GW30" s="297"/>
      <c r="GX30" s="297"/>
      <c r="GY30" s="297"/>
      <c r="GZ30" s="297"/>
      <c r="HA30" s="297"/>
      <c r="HB30" s="297"/>
      <c r="HC30" s="297"/>
      <c r="HD30" s="297"/>
      <c r="HE30" s="297"/>
      <c r="HF30" s="297"/>
      <c r="HG30" s="297"/>
      <c r="HH30" s="297"/>
      <c r="HI30" s="297"/>
      <c r="HJ30" s="297"/>
      <c r="HK30" s="297"/>
      <c r="HL30" s="297"/>
      <c r="HM30" s="297"/>
      <c r="HN30" s="297"/>
      <c r="HO30" s="297"/>
      <c r="HP30" s="297"/>
      <c r="HQ30" s="297"/>
      <c r="HR30" s="297"/>
      <c r="HS30" s="297"/>
      <c r="HT30" s="297"/>
      <c r="HU30" s="297"/>
      <c r="HV30" s="297"/>
      <c r="HW30" s="297"/>
      <c r="HX30" s="297"/>
      <c r="HY30" s="297"/>
      <c r="HZ30" s="297"/>
      <c r="IA30" s="297"/>
      <c r="IB30" s="297"/>
      <c r="IC30" s="297"/>
      <c r="ID30" s="297"/>
      <c r="IE30" s="297"/>
      <c r="IF30" s="297"/>
      <c r="IG30" s="297"/>
      <c r="IH30" s="297"/>
      <c r="II30" s="297"/>
      <c r="IJ30" s="297"/>
      <c r="IK30" s="297"/>
    </row>
    <row r="31" spans="1:245">
      <c r="A31" s="1179" t="s">
        <v>514</v>
      </c>
      <c r="B31" s="372"/>
      <c r="C31" s="372"/>
      <c r="D31" s="372"/>
      <c r="E31" s="372"/>
      <c r="F31" s="372"/>
      <c r="G31" s="372"/>
      <c r="H31" s="372"/>
      <c r="I31" s="372"/>
      <c r="J31" s="372"/>
      <c r="K31" s="372"/>
      <c r="L31" s="372"/>
      <c r="M31" s="372"/>
      <c r="N31" s="372"/>
      <c r="O31" s="372"/>
      <c r="P31" s="372"/>
      <c r="Q31" s="372"/>
      <c r="R31" s="1178"/>
    </row>
    <row r="32" spans="1:245">
      <c r="A32" s="1648" t="s">
        <v>515</v>
      </c>
      <c r="B32" s="1649"/>
      <c r="C32" s="1649"/>
      <c r="D32" s="1649"/>
      <c r="E32" s="1649"/>
      <c r="F32" s="1649"/>
      <c r="G32" s="1649"/>
      <c r="H32" s="1649"/>
      <c r="I32" s="1649"/>
      <c r="J32" s="1649"/>
      <c r="K32" s="1649"/>
      <c r="L32" s="1649"/>
      <c r="M32" s="1649"/>
      <c r="N32" s="1649"/>
      <c r="O32" s="1649"/>
      <c r="P32" s="1649"/>
      <c r="Q32" s="1649"/>
      <c r="R32" s="1650"/>
    </row>
    <row r="33" spans="1:245" s="116" customFormat="1" ht="15.75">
      <c r="A33" s="1633" t="s">
        <v>516</v>
      </c>
      <c r="B33" s="1634"/>
      <c r="C33" s="1634"/>
      <c r="D33" s="1634"/>
      <c r="E33" s="1634"/>
      <c r="F33" s="1634"/>
      <c r="G33" s="1634"/>
      <c r="H33" s="1634"/>
      <c r="I33" s="1634"/>
      <c r="J33" s="1634"/>
      <c r="K33" s="1634"/>
      <c r="L33" s="1634"/>
      <c r="M33" s="1634"/>
      <c r="N33" s="1634"/>
      <c r="O33" s="1634"/>
      <c r="P33" s="1634"/>
      <c r="Q33" s="1634"/>
      <c r="R33" s="1635"/>
      <c r="S33" s="297"/>
      <c r="T33" s="374"/>
      <c r="U33" s="297"/>
      <c r="V33" s="297"/>
      <c r="W33" s="297"/>
      <c r="X33" s="297"/>
      <c r="Y33" s="297"/>
      <c r="Z33" s="297"/>
      <c r="AA33" s="297"/>
      <c r="AB33" s="297"/>
      <c r="AC33" s="297"/>
      <c r="AD33" s="297"/>
      <c r="AE33" s="297"/>
      <c r="AF33" s="297"/>
      <c r="AG33" s="297"/>
      <c r="AH33" s="297"/>
      <c r="AI33" s="297"/>
      <c r="AJ33" s="297"/>
      <c r="AK33" s="297"/>
      <c r="AL33" s="297"/>
      <c r="AM33" s="297"/>
      <c r="AN33" s="297"/>
      <c r="AO33" s="297"/>
      <c r="AP33" s="297"/>
      <c r="AQ33" s="297"/>
      <c r="AR33" s="297"/>
      <c r="AS33" s="297"/>
      <c r="AT33" s="297"/>
      <c r="AU33" s="297"/>
      <c r="AV33" s="297"/>
      <c r="AW33" s="297"/>
      <c r="AX33" s="297"/>
      <c r="AY33" s="297"/>
      <c r="AZ33" s="297"/>
      <c r="BA33" s="297"/>
      <c r="BB33" s="297"/>
      <c r="BC33" s="297"/>
      <c r="BD33" s="297"/>
      <c r="BE33" s="297"/>
      <c r="BF33" s="297"/>
      <c r="BG33" s="297"/>
      <c r="BH33" s="297"/>
      <c r="BI33" s="297"/>
      <c r="BJ33" s="297"/>
      <c r="BK33" s="297"/>
      <c r="BL33" s="297"/>
      <c r="BM33" s="297"/>
      <c r="BN33" s="297"/>
      <c r="BO33" s="297"/>
      <c r="BP33" s="297"/>
      <c r="BQ33" s="297"/>
      <c r="BR33" s="297"/>
      <c r="BS33" s="297"/>
      <c r="BT33" s="297"/>
      <c r="BU33" s="297"/>
      <c r="BV33" s="297"/>
      <c r="BW33" s="297"/>
      <c r="BX33" s="297"/>
      <c r="BY33" s="297"/>
      <c r="BZ33" s="297"/>
      <c r="CA33" s="297"/>
      <c r="CB33" s="297"/>
      <c r="CC33" s="297"/>
      <c r="CD33" s="297"/>
      <c r="CE33" s="297"/>
      <c r="CF33" s="297"/>
      <c r="CG33" s="297"/>
      <c r="CH33" s="297"/>
      <c r="CI33" s="297"/>
      <c r="CJ33" s="297"/>
      <c r="CK33" s="297"/>
      <c r="CL33" s="297"/>
      <c r="CM33" s="297"/>
      <c r="CN33" s="297"/>
      <c r="CO33" s="297"/>
      <c r="CP33" s="297"/>
      <c r="CQ33" s="297"/>
      <c r="CR33" s="297"/>
      <c r="CS33" s="297"/>
      <c r="CT33" s="297"/>
      <c r="CU33" s="297"/>
      <c r="CV33" s="297"/>
      <c r="CW33" s="297"/>
      <c r="CX33" s="297"/>
      <c r="CY33" s="297"/>
      <c r="CZ33" s="297"/>
      <c r="DA33" s="297"/>
      <c r="DB33" s="297"/>
      <c r="DC33" s="297"/>
      <c r="DD33" s="297"/>
      <c r="DE33" s="297"/>
      <c r="DF33" s="297"/>
      <c r="DG33" s="297"/>
      <c r="DH33" s="297"/>
      <c r="DI33" s="297"/>
      <c r="DJ33" s="297"/>
      <c r="DK33" s="297"/>
      <c r="DL33" s="297"/>
      <c r="DM33" s="297"/>
      <c r="DN33" s="297"/>
      <c r="DO33" s="297"/>
      <c r="DP33" s="297"/>
      <c r="DQ33" s="297"/>
      <c r="DR33" s="297"/>
      <c r="DS33" s="297"/>
      <c r="DT33" s="297"/>
      <c r="DU33" s="297"/>
      <c r="DV33" s="297"/>
      <c r="DW33" s="297"/>
      <c r="DX33" s="297"/>
      <c r="DY33" s="297"/>
      <c r="DZ33" s="297"/>
      <c r="EA33" s="297"/>
      <c r="EB33" s="297"/>
      <c r="EC33" s="297"/>
      <c r="ED33" s="297"/>
      <c r="EE33" s="297"/>
      <c r="EF33" s="297"/>
      <c r="EG33" s="297"/>
      <c r="EH33" s="297"/>
      <c r="EI33" s="297"/>
      <c r="EJ33" s="297"/>
      <c r="EK33" s="297"/>
      <c r="EL33" s="297"/>
      <c r="EM33" s="297"/>
      <c r="EN33" s="297"/>
      <c r="EO33" s="297"/>
      <c r="EP33" s="297"/>
      <c r="EQ33" s="297"/>
      <c r="ER33" s="297"/>
      <c r="ES33" s="297"/>
      <c r="ET33" s="297"/>
      <c r="EU33" s="297"/>
      <c r="EV33" s="297"/>
      <c r="EW33" s="297"/>
      <c r="EX33" s="297"/>
      <c r="EY33" s="297"/>
      <c r="EZ33" s="297"/>
      <c r="FA33" s="297"/>
      <c r="FB33" s="297"/>
      <c r="FC33" s="297"/>
      <c r="FD33" s="297"/>
      <c r="FE33" s="297"/>
      <c r="FF33" s="297"/>
      <c r="FG33" s="297"/>
      <c r="FH33" s="297"/>
      <c r="FI33" s="297"/>
      <c r="FJ33" s="297"/>
      <c r="FK33" s="297"/>
      <c r="FL33" s="297"/>
      <c r="FM33" s="297"/>
      <c r="FN33" s="297"/>
      <c r="FO33" s="297"/>
      <c r="FP33" s="297"/>
      <c r="FQ33" s="297"/>
      <c r="FR33" s="297"/>
      <c r="FS33" s="297"/>
      <c r="FT33" s="297"/>
      <c r="FU33" s="297"/>
      <c r="FV33" s="297"/>
      <c r="FW33" s="297"/>
      <c r="FX33" s="297"/>
      <c r="FY33" s="297"/>
      <c r="FZ33" s="297"/>
      <c r="GA33" s="297"/>
      <c r="GB33" s="297"/>
      <c r="GC33" s="297"/>
      <c r="GD33" s="297"/>
      <c r="GE33" s="297"/>
      <c r="GF33" s="297"/>
      <c r="GG33" s="297"/>
      <c r="GH33" s="297"/>
      <c r="GI33" s="297"/>
      <c r="GJ33" s="297"/>
      <c r="GK33" s="297"/>
      <c r="GL33" s="297"/>
      <c r="GM33" s="297"/>
      <c r="GN33" s="297"/>
      <c r="GO33" s="297"/>
      <c r="GP33" s="297"/>
      <c r="GQ33" s="297"/>
      <c r="GR33" s="297"/>
      <c r="GS33" s="297"/>
      <c r="GT33" s="297"/>
      <c r="GU33" s="297"/>
      <c r="GV33" s="297"/>
      <c r="GW33" s="297"/>
      <c r="GX33" s="297"/>
      <c r="GY33" s="297"/>
      <c r="GZ33" s="297"/>
      <c r="HA33" s="297"/>
      <c r="HB33" s="297"/>
      <c r="HC33" s="297"/>
      <c r="HD33" s="297"/>
      <c r="HE33" s="297"/>
      <c r="HF33" s="297"/>
      <c r="HG33" s="297"/>
      <c r="HH33" s="297"/>
      <c r="HI33" s="297"/>
      <c r="HJ33" s="297"/>
      <c r="HK33" s="297"/>
      <c r="HL33" s="297"/>
      <c r="HM33" s="297"/>
      <c r="HN33" s="297"/>
      <c r="HO33" s="297"/>
      <c r="HP33" s="297"/>
      <c r="HQ33" s="297"/>
      <c r="HR33" s="297"/>
      <c r="HS33" s="297"/>
      <c r="HT33" s="297"/>
      <c r="HU33" s="297"/>
      <c r="HV33" s="297"/>
      <c r="HW33" s="297"/>
      <c r="HX33" s="297"/>
      <c r="HY33" s="297"/>
      <c r="HZ33" s="297"/>
      <c r="IA33" s="297"/>
      <c r="IB33" s="297"/>
      <c r="IC33" s="297"/>
      <c r="ID33" s="297"/>
      <c r="IE33" s="297"/>
      <c r="IF33" s="297"/>
      <c r="IG33" s="297"/>
      <c r="IH33" s="297"/>
      <c r="II33" s="297"/>
      <c r="IJ33" s="297"/>
      <c r="IK33" s="297"/>
    </row>
    <row r="34" spans="1:245" ht="16.5" thickBot="1">
      <c r="A34" s="1180" t="s">
        <v>517</v>
      </c>
      <c r="B34" s="1181"/>
      <c r="C34" s="1181"/>
      <c r="D34" s="1181"/>
      <c r="E34" s="1181"/>
      <c r="F34" s="1181"/>
      <c r="G34" s="1181"/>
      <c r="H34" s="1181"/>
      <c r="I34" s="1181"/>
      <c r="J34" s="1181"/>
      <c r="K34" s="1181"/>
      <c r="L34" s="1181"/>
      <c r="M34" s="1181"/>
      <c r="N34" s="1181"/>
      <c r="O34" s="1181"/>
      <c r="P34" s="1181"/>
      <c r="Q34" s="1181"/>
      <c r="R34" s="1182"/>
      <c r="T34" s="374"/>
    </row>
    <row r="35" spans="1:245">
      <c r="T35" s="374"/>
    </row>
  </sheetData>
  <sheetProtection algorithmName="SHA-512" hashValue="vav4HDNeAy70lUt6MqVz2DlSClelTWA6yvtwH7BLga3iD5Dk17xCi3riBKZWlxDm7X1r1Wy9VyDBaI3Ve3RS8g==" saltValue="KU82xcJ/MEn48WUYYMYJtQ==" spinCount="100000" sheet="1" formatCells="0" formatColumns="0" formatRows="0" insertColumns="0" insertRows="0" insertHyperlinks="0" deleteColumns="0" deleteRows="0" sort="0" autoFilter="0" pivotTables="0"/>
  <mergeCells count="7">
    <mergeCell ref="A33:R33"/>
    <mergeCell ref="A1:R1"/>
    <mergeCell ref="A2:R2"/>
    <mergeCell ref="A3:R3"/>
    <mergeCell ref="T3:W3"/>
    <mergeCell ref="T19:V19"/>
    <mergeCell ref="A32:R32"/>
  </mergeCells>
  <pageMargins left="0.7" right="0.7" top="0.75" bottom="0.75" header="0.3" footer="0.3"/>
  <pageSetup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350C1-ADE1-4BA5-8857-6DBC63C5004E}">
  <dimension ref="A1:GO32"/>
  <sheetViews>
    <sheetView workbookViewId="0">
      <selection activeCell="S45" sqref="S45"/>
    </sheetView>
  </sheetViews>
  <sheetFormatPr defaultColWidth="10.5703125" defaultRowHeight="12.75"/>
  <cols>
    <col min="1" max="1" width="35.5703125" style="377" bestFit="1" customWidth="1"/>
    <col min="2" max="6" width="10.5703125" style="402" hidden="1" customWidth="1"/>
    <col min="7" max="7" width="10.5703125" style="406" hidden="1" customWidth="1"/>
    <col min="8" max="8" width="10.5703125" style="377" hidden="1" customWidth="1"/>
    <col min="9" max="9" width="9" style="377" hidden="1" customWidth="1"/>
    <col min="10" max="10" width="10.5703125" style="400" hidden="1" customWidth="1"/>
    <col min="11" max="12" width="10.5703125" style="402" hidden="1" customWidth="1"/>
    <col min="13" max="13" width="9.5703125" style="400" customWidth="1"/>
    <col min="14" max="14" width="13.5703125" style="400" customWidth="1"/>
    <col min="15" max="209" width="10.5703125" style="377"/>
    <col min="210" max="210" width="35.5703125" style="377" bestFit="1" customWidth="1"/>
    <col min="211" max="218" width="0" style="377" hidden="1" customWidth="1"/>
    <col min="219" max="465" width="10.5703125" style="377"/>
    <col min="466" max="466" width="35.5703125" style="377" bestFit="1" customWidth="1"/>
    <col min="467" max="474" width="0" style="377" hidden="1" customWidth="1"/>
    <col min="475" max="721" width="10.5703125" style="377"/>
    <col min="722" max="722" width="35.5703125" style="377" bestFit="1" customWidth="1"/>
    <col min="723" max="730" width="0" style="377" hidden="1" customWidth="1"/>
    <col min="731" max="977" width="10.5703125" style="377"/>
    <col min="978" max="978" width="35.5703125" style="377" bestFit="1" customWidth="1"/>
    <col min="979" max="986" width="0" style="377" hidden="1" customWidth="1"/>
    <col min="987" max="1233" width="10.5703125" style="377"/>
    <col min="1234" max="1234" width="35.5703125" style="377" bestFit="1" customWidth="1"/>
    <col min="1235" max="1242" width="0" style="377" hidden="1" customWidth="1"/>
    <col min="1243" max="1489" width="10.5703125" style="377"/>
    <col min="1490" max="1490" width="35.5703125" style="377" bestFit="1" customWidth="1"/>
    <col min="1491" max="1498" width="0" style="377" hidden="1" customWidth="1"/>
    <col min="1499" max="1745" width="10.5703125" style="377"/>
    <col min="1746" max="1746" width="35.5703125" style="377" bestFit="1" customWidth="1"/>
    <col min="1747" max="1754" width="0" style="377" hidden="1" customWidth="1"/>
    <col min="1755" max="2001" width="10.5703125" style="377"/>
    <col min="2002" max="2002" width="35.5703125" style="377" bestFit="1" customWidth="1"/>
    <col min="2003" max="2010" width="0" style="377" hidden="1" customWidth="1"/>
    <col min="2011" max="2257" width="10.5703125" style="377"/>
    <col min="2258" max="2258" width="35.5703125" style="377" bestFit="1" customWidth="1"/>
    <col min="2259" max="2266" width="0" style="377" hidden="1" customWidth="1"/>
    <col min="2267" max="2513" width="10.5703125" style="377"/>
    <col min="2514" max="2514" width="35.5703125" style="377" bestFit="1" customWidth="1"/>
    <col min="2515" max="2522" width="0" style="377" hidden="1" customWidth="1"/>
    <col min="2523" max="2769" width="10.5703125" style="377"/>
    <col min="2770" max="2770" width="35.5703125" style="377" bestFit="1" customWidth="1"/>
    <col min="2771" max="2778" width="0" style="377" hidden="1" customWidth="1"/>
    <col min="2779" max="3025" width="10.5703125" style="377"/>
    <col min="3026" max="3026" width="35.5703125" style="377" bestFit="1" customWidth="1"/>
    <col min="3027" max="3034" width="0" style="377" hidden="1" customWidth="1"/>
    <col min="3035" max="3281" width="10.5703125" style="377"/>
    <col min="3282" max="3282" width="35.5703125" style="377" bestFit="1" customWidth="1"/>
    <col min="3283" max="3290" width="0" style="377" hidden="1" customWidth="1"/>
    <col min="3291" max="3537" width="10.5703125" style="377"/>
    <col min="3538" max="3538" width="35.5703125" style="377" bestFit="1" customWidth="1"/>
    <col min="3539" max="3546" width="0" style="377" hidden="1" customWidth="1"/>
    <col min="3547" max="3793" width="10.5703125" style="377"/>
    <col min="3794" max="3794" width="35.5703125" style="377" bestFit="1" customWidth="1"/>
    <col min="3795" max="3802" width="0" style="377" hidden="1" customWidth="1"/>
    <col min="3803" max="4049" width="10.5703125" style="377"/>
    <col min="4050" max="4050" width="35.5703125" style="377" bestFit="1" customWidth="1"/>
    <col min="4051" max="4058" width="0" style="377" hidden="1" customWidth="1"/>
    <col min="4059" max="4305" width="10.5703125" style="377"/>
    <col min="4306" max="4306" width="35.5703125" style="377" bestFit="1" customWidth="1"/>
    <col min="4307" max="4314" width="0" style="377" hidden="1" customWidth="1"/>
    <col min="4315" max="4561" width="10.5703125" style="377"/>
    <col min="4562" max="4562" width="35.5703125" style="377" bestFit="1" customWidth="1"/>
    <col min="4563" max="4570" width="0" style="377" hidden="1" customWidth="1"/>
    <col min="4571" max="4817" width="10.5703125" style="377"/>
    <col min="4818" max="4818" width="35.5703125" style="377" bestFit="1" customWidth="1"/>
    <col min="4819" max="4826" width="0" style="377" hidden="1" customWidth="1"/>
    <col min="4827" max="5073" width="10.5703125" style="377"/>
    <col min="5074" max="5074" width="35.5703125" style="377" bestFit="1" customWidth="1"/>
    <col min="5075" max="5082" width="0" style="377" hidden="1" customWidth="1"/>
    <col min="5083" max="5329" width="10.5703125" style="377"/>
    <col min="5330" max="5330" width="35.5703125" style="377" bestFit="1" customWidth="1"/>
    <col min="5331" max="5338" width="0" style="377" hidden="1" customWidth="1"/>
    <col min="5339" max="5585" width="10.5703125" style="377"/>
    <col min="5586" max="5586" width="35.5703125" style="377" bestFit="1" customWidth="1"/>
    <col min="5587" max="5594" width="0" style="377" hidden="1" customWidth="1"/>
    <col min="5595" max="5841" width="10.5703125" style="377"/>
    <col min="5842" max="5842" width="35.5703125" style="377" bestFit="1" customWidth="1"/>
    <col min="5843" max="5850" width="0" style="377" hidden="1" customWidth="1"/>
    <col min="5851" max="6097" width="10.5703125" style="377"/>
    <col min="6098" max="6098" width="35.5703125" style="377" bestFit="1" customWidth="1"/>
    <col min="6099" max="6106" width="0" style="377" hidden="1" customWidth="1"/>
    <col min="6107" max="6353" width="10.5703125" style="377"/>
    <col min="6354" max="6354" width="35.5703125" style="377" bestFit="1" customWidth="1"/>
    <col min="6355" max="6362" width="0" style="377" hidden="1" customWidth="1"/>
    <col min="6363" max="6609" width="10.5703125" style="377"/>
    <col min="6610" max="6610" width="35.5703125" style="377" bestFit="1" customWidth="1"/>
    <col min="6611" max="6618" width="0" style="377" hidden="1" customWidth="1"/>
    <col min="6619" max="6865" width="10.5703125" style="377"/>
    <col min="6866" max="6866" width="35.5703125" style="377" bestFit="1" customWidth="1"/>
    <col min="6867" max="6874" width="0" style="377" hidden="1" customWidth="1"/>
    <col min="6875" max="7121" width="10.5703125" style="377"/>
    <col min="7122" max="7122" width="35.5703125" style="377" bestFit="1" customWidth="1"/>
    <col min="7123" max="7130" width="0" style="377" hidden="1" customWidth="1"/>
    <col min="7131" max="7377" width="10.5703125" style="377"/>
    <col min="7378" max="7378" width="35.5703125" style="377" bestFit="1" customWidth="1"/>
    <col min="7379" max="7386" width="0" style="377" hidden="1" customWidth="1"/>
    <col min="7387" max="7633" width="10.5703125" style="377"/>
    <col min="7634" max="7634" width="35.5703125" style="377" bestFit="1" customWidth="1"/>
    <col min="7635" max="7642" width="0" style="377" hidden="1" customWidth="1"/>
    <col min="7643" max="7889" width="10.5703125" style="377"/>
    <col min="7890" max="7890" width="35.5703125" style="377" bestFit="1" customWidth="1"/>
    <col min="7891" max="7898" width="0" style="377" hidden="1" customWidth="1"/>
    <col min="7899" max="8145" width="10.5703125" style="377"/>
    <col min="8146" max="8146" width="35.5703125" style="377" bestFit="1" customWidth="1"/>
    <col min="8147" max="8154" width="0" style="377" hidden="1" customWidth="1"/>
    <col min="8155" max="8401" width="10.5703125" style="377"/>
    <col min="8402" max="8402" width="35.5703125" style="377" bestFit="1" customWidth="1"/>
    <col min="8403" max="8410" width="0" style="377" hidden="1" customWidth="1"/>
    <col min="8411" max="8657" width="10.5703125" style="377"/>
    <col min="8658" max="8658" width="35.5703125" style="377" bestFit="1" customWidth="1"/>
    <col min="8659" max="8666" width="0" style="377" hidden="1" customWidth="1"/>
    <col min="8667" max="8913" width="10.5703125" style="377"/>
    <col min="8914" max="8914" width="35.5703125" style="377" bestFit="1" customWidth="1"/>
    <col min="8915" max="8922" width="0" style="377" hidden="1" customWidth="1"/>
    <col min="8923" max="9169" width="10.5703125" style="377"/>
    <col min="9170" max="9170" width="35.5703125" style="377" bestFit="1" customWidth="1"/>
    <col min="9171" max="9178" width="0" style="377" hidden="1" customWidth="1"/>
    <col min="9179" max="9425" width="10.5703125" style="377"/>
    <col min="9426" max="9426" width="35.5703125" style="377" bestFit="1" customWidth="1"/>
    <col min="9427" max="9434" width="0" style="377" hidden="1" customWidth="1"/>
    <col min="9435" max="9681" width="10.5703125" style="377"/>
    <col min="9682" max="9682" width="35.5703125" style="377" bestFit="1" customWidth="1"/>
    <col min="9683" max="9690" width="0" style="377" hidden="1" customWidth="1"/>
    <col min="9691" max="9937" width="10.5703125" style="377"/>
    <col min="9938" max="9938" width="35.5703125" style="377" bestFit="1" customWidth="1"/>
    <col min="9939" max="9946" width="0" style="377" hidden="1" customWidth="1"/>
    <col min="9947" max="10193" width="10.5703125" style="377"/>
    <col min="10194" max="10194" width="35.5703125" style="377" bestFit="1" customWidth="1"/>
    <col min="10195" max="10202" width="0" style="377" hidden="1" customWidth="1"/>
    <col min="10203" max="10449" width="10.5703125" style="377"/>
    <col min="10450" max="10450" width="35.5703125" style="377" bestFit="1" customWidth="1"/>
    <col min="10451" max="10458" width="0" style="377" hidden="1" customWidth="1"/>
    <col min="10459" max="10705" width="10.5703125" style="377"/>
    <col min="10706" max="10706" width="35.5703125" style="377" bestFit="1" customWidth="1"/>
    <col min="10707" max="10714" width="0" style="377" hidden="1" customWidth="1"/>
    <col min="10715" max="10961" width="10.5703125" style="377"/>
    <col min="10962" max="10962" width="35.5703125" style="377" bestFit="1" customWidth="1"/>
    <col min="10963" max="10970" width="0" style="377" hidden="1" customWidth="1"/>
    <col min="10971" max="11217" width="10.5703125" style="377"/>
    <col min="11218" max="11218" width="35.5703125" style="377" bestFit="1" customWidth="1"/>
    <col min="11219" max="11226" width="0" style="377" hidden="1" customWidth="1"/>
    <col min="11227" max="11473" width="10.5703125" style="377"/>
    <col min="11474" max="11474" width="35.5703125" style="377" bestFit="1" customWidth="1"/>
    <col min="11475" max="11482" width="0" style="377" hidden="1" customWidth="1"/>
    <col min="11483" max="11729" width="10.5703125" style="377"/>
    <col min="11730" max="11730" width="35.5703125" style="377" bestFit="1" customWidth="1"/>
    <col min="11731" max="11738" width="0" style="377" hidden="1" customWidth="1"/>
    <col min="11739" max="11985" width="10.5703125" style="377"/>
    <col min="11986" max="11986" width="35.5703125" style="377" bestFit="1" customWidth="1"/>
    <col min="11987" max="11994" width="0" style="377" hidden="1" customWidth="1"/>
    <col min="11995" max="12241" width="10.5703125" style="377"/>
    <col min="12242" max="12242" width="35.5703125" style="377" bestFit="1" customWidth="1"/>
    <col min="12243" max="12250" width="0" style="377" hidden="1" customWidth="1"/>
    <col min="12251" max="12497" width="10.5703125" style="377"/>
    <col min="12498" max="12498" width="35.5703125" style="377" bestFit="1" customWidth="1"/>
    <col min="12499" max="12506" width="0" style="377" hidden="1" customWidth="1"/>
    <col min="12507" max="12753" width="10.5703125" style="377"/>
    <col min="12754" max="12754" width="35.5703125" style="377" bestFit="1" customWidth="1"/>
    <col min="12755" max="12762" width="0" style="377" hidden="1" customWidth="1"/>
    <col min="12763" max="13009" width="10.5703125" style="377"/>
    <col min="13010" max="13010" width="35.5703125" style="377" bestFit="1" customWidth="1"/>
    <col min="13011" max="13018" width="0" style="377" hidden="1" customWidth="1"/>
    <col min="13019" max="13265" width="10.5703125" style="377"/>
    <col min="13266" max="13266" width="35.5703125" style="377" bestFit="1" customWidth="1"/>
    <col min="13267" max="13274" width="0" style="377" hidden="1" customWidth="1"/>
    <col min="13275" max="13521" width="10.5703125" style="377"/>
    <col min="13522" max="13522" width="35.5703125" style="377" bestFit="1" customWidth="1"/>
    <col min="13523" max="13530" width="0" style="377" hidden="1" customWidth="1"/>
    <col min="13531" max="13777" width="10.5703125" style="377"/>
    <col min="13778" max="13778" width="35.5703125" style="377" bestFit="1" customWidth="1"/>
    <col min="13779" max="13786" width="0" style="377" hidden="1" customWidth="1"/>
    <col min="13787" max="14033" width="10.5703125" style="377"/>
    <col min="14034" max="14034" width="35.5703125" style="377" bestFit="1" customWidth="1"/>
    <col min="14035" max="14042" width="0" style="377" hidden="1" customWidth="1"/>
    <col min="14043" max="14289" width="10.5703125" style="377"/>
    <col min="14290" max="14290" width="35.5703125" style="377" bestFit="1" customWidth="1"/>
    <col min="14291" max="14298" width="0" style="377" hidden="1" customWidth="1"/>
    <col min="14299" max="14545" width="10.5703125" style="377"/>
    <col min="14546" max="14546" width="35.5703125" style="377" bestFit="1" customWidth="1"/>
    <col min="14547" max="14554" width="0" style="377" hidden="1" customWidth="1"/>
    <col min="14555" max="14801" width="10.5703125" style="377"/>
    <col min="14802" max="14802" width="35.5703125" style="377" bestFit="1" customWidth="1"/>
    <col min="14803" max="14810" width="0" style="377" hidden="1" customWidth="1"/>
    <col min="14811" max="15057" width="10.5703125" style="377"/>
    <col min="15058" max="15058" width="35.5703125" style="377" bestFit="1" customWidth="1"/>
    <col min="15059" max="15066" width="0" style="377" hidden="1" customWidth="1"/>
    <col min="15067" max="15313" width="10.5703125" style="377"/>
    <col min="15314" max="15314" width="35.5703125" style="377" bestFit="1" customWidth="1"/>
    <col min="15315" max="15322" width="0" style="377" hidden="1" customWidth="1"/>
    <col min="15323" max="15569" width="10.5703125" style="377"/>
    <col min="15570" max="15570" width="35.5703125" style="377" bestFit="1" customWidth="1"/>
    <col min="15571" max="15578" width="0" style="377" hidden="1" customWidth="1"/>
    <col min="15579" max="15825" width="10.5703125" style="377"/>
    <col min="15826" max="15826" width="35.5703125" style="377" bestFit="1" customWidth="1"/>
    <col min="15827" max="15834" width="0" style="377" hidden="1" customWidth="1"/>
    <col min="15835" max="16081" width="10.5703125" style="377"/>
    <col min="16082" max="16082" width="35.5703125" style="377" bestFit="1" customWidth="1"/>
    <col min="16083" max="16090" width="0" style="377" hidden="1" customWidth="1"/>
    <col min="16091" max="16384" width="10.5703125" style="377"/>
  </cols>
  <sheetData>
    <row r="1" spans="1:27" ht="15.75">
      <c r="A1" s="1651" t="s">
        <v>518</v>
      </c>
      <c r="B1" s="1652"/>
      <c r="C1" s="1652"/>
      <c r="D1" s="1652"/>
      <c r="E1" s="1652"/>
      <c r="F1" s="1652"/>
      <c r="G1" s="1652"/>
      <c r="H1" s="1652"/>
      <c r="I1" s="1652"/>
      <c r="J1" s="1652"/>
      <c r="K1" s="1652"/>
      <c r="L1" s="1652"/>
      <c r="M1" s="1652"/>
      <c r="N1" s="1652"/>
      <c r="O1" s="1652"/>
      <c r="P1" s="1652"/>
      <c r="Q1" s="1653"/>
      <c r="R1" s="376"/>
      <c r="S1" s="376"/>
      <c r="T1" s="376"/>
      <c r="U1" s="376"/>
      <c r="V1" s="376"/>
      <c r="W1" s="376"/>
    </row>
    <row r="2" spans="1:27" s="379" customFormat="1" ht="15.75">
      <c r="A2" s="1654" t="s">
        <v>519</v>
      </c>
      <c r="B2" s="1655"/>
      <c r="C2" s="1655"/>
      <c r="D2" s="1655"/>
      <c r="E2" s="1655"/>
      <c r="F2" s="1655"/>
      <c r="G2" s="1655"/>
      <c r="H2" s="1655"/>
      <c r="I2" s="1655"/>
      <c r="J2" s="1655"/>
      <c r="K2" s="1655"/>
      <c r="L2" s="1655"/>
      <c r="M2" s="1655"/>
      <c r="N2" s="1655"/>
      <c r="O2" s="1655"/>
      <c r="P2" s="1655"/>
      <c r="Q2" s="1656"/>
      <c r="R2" s="378"/>
      <c r="S2" s="378"/>
      <c r="T2" s="378"/>
      <c r="U2" s="378"/>
      <c r="V2" s="378"/>
      <c r="W2" s="378"/>
    </row>
    <row r="3" spans="1:27" ht="15">
      <c r="A3" s="1657" t="s">
        <v>520</v>
      </c>
      <c r="B3" s="1658"/>
      <c r="C3" s="1658"/>
      <c r="D3" s="1658"/>
      <c r="E3" s="1658"/>
      <c r="F3" s="1658"/>
      <c r="G3" s="1658"/>
      <c r="H3" s="1658"/>
      <c r="I3" s="1658"/>
      <c r="J3" s="1658"/>
      <c r="K3" s="1658"/>
      <c r="L3" s="1658"/>
      <c r="M3" s="1658"/>
      <c r="N3" s="1658"/>
      <c r="O3" s="1658"/>
      <c r="P3" s="1658"/>
      <c r="Q3" s="1659"/>
      <c r="R3" s="376"/>
      <c r="S3" s="376"/>
      <c r="T3" s="376"/>
      <c r="U3" s="376"/>
      <c r="V3" s="376"/>
      <c r="W3" s="376"/>
      <c r="X3" s="376"/>
      <c r="Y3" s="376"/>
      <c r="Z3" s="376"/>
      <c r="AA3" s="376"/>
    </row>
    <row r="4" spans="1:27" s="376" customFormat="1" ht="16.5" thickBot="1">
      <c r="A4" s="1284"/>
      <c r="B4" s="1285">
        <v>2007</v>
      </c>
      <c r="C4" s="1285">
        <v>2008</v>
      </c>
      <c r="D4" s="1285">
        <v>2009</v>
      </c>
      <c r="E4" s="1285">
        <v>2010</v>
      </c>
      <c r="F4" s="1285">
        <v>2011</v>
      </c>
      <c r="G4" s="1285">
        <v>2012</v>
      </c>
      <c r="H4" s="1286">
        <v>2013</v>
      </c>
      <c r="I4" s="1286">
        <v>2014</v>
      </c>
      <c r="J4" s="1286">
        <v>2015</v>
      </c>
      <c r="K4" s="1286">
        <v>2016</v>
      </c>
      <c r="L4" s="1286">
        <v>2017</v>
      </c>
      <c r="M4" s="1286">
        <v>2018</v>
      </c>
      <c r="N4" s="1286">
        <v>2019</v>
      </c>
      <c r="O4" s="1286">
        <v>2020</v>
      </c>
      <c r="P4" s="1286">
        <v>2021</v>
      </c>
      <c r="Q4" s="1287">
        <v>2022</v>
      </c>
      <c r="R4" s="380"/>
      <c r="S4" s="380"/>
      <c r="T4" s="380"/>
      <c r="U4" s="380"/>
      <c r="V4" s="380"/>
      <c r="W4" s="380"/>
    </row>
    <row r="5" spans="1:27" s="379" customFormat="1" ht="15.75">
      <c r="A5" s="1052" t="s">
        <v>522</v>
      </c>
      <c r="B5" s="381">
        <f t="shared" ref="B5:H5" si="0">SUM(B6:B8)</f>
        <v>643</v>
      </c>
      <c r="C5" s="381">
        <f t="shared" si="0"/>
        <v>680</v>
      </c>
      <c r="D5" s="381">
        <f t="shared" si="0"/>
        <v>658</v>
      </c>
      <c r="E5" s="381">
        <f t="shared" si="0"/>
        <v>780</v>
      </c>
      <c r="F5" s="381">
        <f t="shared" si="0"/>
        <v>759</v>
      </c>
      <c r="G5" s="381">
        <f t="shared" si="0"/>
        <v>781</v>
      </c>
      <c r="H5" s="381">
        <f t="shared" si="0"/>
        <v>305</v>
      </c>
      <c r="I5" s="381">
        <f t="shared" ref="I5:O5" si="1">SUM(I6:I8)</f>
        <v>356</v>
      </c>
      <c r="J5" s="381">
        <f t="shared" si="1"/>
        <v>243</v>
      </c>
      <c r="K5" s="381">
        <f t="shared" si="1"/>
        <v>219</v>
      </c>
      <c r="L5" s="381">
        <f t="shared" si="1"/>
        <v>188</v>
      </c>
      <c r="M5" s="381">
        <f t="shared" si="1"/>
        <v>187</v>
      </c>
      <c r="N5" s="381">
        <f t="shared" si="1"/>
        <v>167</v>
      </c>
      <c r="O5" s="381">
        <f t="shared" si="1"/>
        <v>206</v>
      </c>
      <c r="P5" s="415">
        <v>297</v>
      </c>
      <c r="Q5" s="877">
        <v>337</v>
      </c>
      <c r="R5" s="380"/>
      <c r="S5" s="380"/>
      <c r="T5" s="380"/>
      <c r="U5" s="382"/>
      <c r="V5" s="382"/>
      <c r="W5" s="382"/>
    </row>
    <row r="6" spans="1:27">
      <c r="A6" s="1048" t="s">
        <v>523</v>
      </c>
      <c r="B6" s="383">
        <v>124</v>
      </c>
      <c r="C6" s="383">
        <v>87</v>
      </c>
      <c r="D6" s="383">
        <v>67</v>
      </c>
      <c r="E6" s="383">
        <v>63</v>
      </c>
      <c r="F6" s="383">
        <v>104</v>
      </c>
      <c r="G6" s="384">
        <v>49</v>
      </c>
      <c r="H6" s="385">
        <v>19</v>
      </c>
      <c r="I6" s="385">
        <v>23</v>
      </c>
      <c r="J6" s="385">
        <v>14</v>
      </c>
      <c r="K6" s="386">
        <v>8</v>
      </c>
      <c r="L6" s="386">
        <v>25</v>
      </c>
      <c r="M6" s="385">
        <v>30</v>
      </c>
      <c r="N6" s="386">
        <v>29</v>
      </c>
      <c r="O6" s="386">
        <v>19</v>
      </c>
      <c r="P6" s="871">
        <v>25</v>
      </c>
      <c r="Q6" s="872">
        <v>22</v>
      </c>
      <c r="R6" s="387"/>
      <c r="S6" s="387"/>
      <c r="T6" s="387"/>
      <c r="U6" s="378"/>
      <c r="V6" s="388"/>
      <c r="W6" s="378"/>
    </row>
    <row r="7" spans="1:27" ht="15">
      <c r="A7" s="1048" t="s">
        <v>524</v>
      </c>
      <c r="B7" s="383">
        <v>519</v>
      </c>
      <c r="C7" s="383">
        <v>593</v>
      </c>
      <c r="D7" s="383">
        <v>591</v>
      </c>
      <c r="E7" s="383">
        <v>717</v>
      </c>
      <c r="F7" s="383">
        <v>654</v>
      </c>
      <c r="G7" s="384">
        <v>731</v>
      </c>
      <c r="H7" s="389">
        <v>286</v>
      </c>
      <c r="I7" s="389">
        <v>324</v>
      </c>
      <c r="J7" s="389">
        <v>229</v>
      </c>
      <c r="K7" s="390">
        <v>211</v>
      </c>
      <c r="L7" s="390">
        <v>163</v>
      </c>
      <c r="M7" s="389">
        <v>157</v>
      </c>
      <c r="N7" s="386">
        <v>138</v>
      </c>
      <c r="O7" s="390">
        <v>187</v>
      </c>
      <c r="P7" s="871">
        <v>272</v>
      </c>
      <c r="Q7" s="872">
        <v>315</v>
      </c>
      <c r="R7" s="390"/>
      <c r="S7" s="390"/>
      <c r="T7" s="390"/>
      <c r="U7" s="382"/>
      <c r="V7" s="382"/>
      <c r="W7" s="382"/>
    </row>
    <row r="8" spans="1:27">
      <c r="A8" s="1048" t="s">
        <v>525</v>
      </c>
      <c r="B8" s="391" t="s">
        <v>63</v>
      </c>
      <c r="C8" s="391" t="s">
        <v>63</v>
      </c>
      <c r="D8" s="391" t="s">
        <v>63</v>
      </c>
      <c r="E8" s="391" t="s">
        <v>63</v>
      </c>
      <c r="F8" s="392">
        <v>1</v>
      </c>
      <c r="G8" s="391">
        <v>1</v>
      </c>
      <c r="H8" s="383" t="s">
        <v>63</v>
      </c>
      <c r="I8" s="383">
        <v>9</v>
      </c>
      <c r="J8" s="383" t="s">
        <v>63</v>
      </c>
      <c r="K8" s="383" t="s">
        <v>63</v>
      </c>
      <c r="L8" s="383" t="s">
        <v>63</v>
      </c>
      <c r="M8" s="383"/>
      <c r="N8" s="393"/>
      <c r="O8" s="394"/>
      <c r="P8" s="873"/>
      <c r="Q8" s="874" t="s">
        <v>54</v>
      </c>
      <c r="R8" s="376"/>
      <c r="S8" s="376"/>
      <c r="T8" s="376"/>
      <c r="U8" s="376"/>
      <c r="V8" s="376"/>
      <c r="W8" s="376"/>
    </row>
    <row r="9" spans="1:27">
      <c r="A9" s="1053"/>
      <c r="B9" s="383"/>
      <c r="C9" s="383"/>
      <c r="D9" s="383"/>
      <c r="E9" s="383"/>
      <c r="F9" s="395"/>
      <c r="G9" s="383"/>
      <c r="H9" s="383"/>
      <c r="I9" s="383"/>
      <c r="J9" s="383"/>
      <c r="K9" s="396"/>
      <c r="L9" s="396"/>
      <c r="M9" s="383"/>
      <c r="N9" s="393"/>
      <c r="O9" s="394"/>
      <c r="P9" s="873"/>
      <c r="Q9" s="874" t="s">
        <v>54</v>
      </c>
      <c r="R9" s="376"/>
      <c r="S9" s="376"/>
      <c r="T9" s="376"/>
      <c r="U9" s="376"/>
      <c r="V9" s="376"/>
      <c r="W9" s="376"/>
    </row>
    <row r="10" spans="1:27" s="379" customFormat="1" ht="15.75">
      <c r="A10" s="1052" t="s">
        <v>526</v>
      </c>
      <c r="B10" s="381">
        <f>SUM(B12:B14)</f>
        <v>594</v>
      </c>
      <c r="C10" s="381">
        <f>SUM(C12:C14)</f>
        <v>666</v>
      </c>
      <c r="D10" s="381">
        <f>SUM(D12:D14)</f>
        <v>614</v>
      </c>
      <c r="E10" s="381">
        <f>SUM(E12:E14)</f>
        <v>662</v>
      </c>
      <c r="F10" s="381">
        <f>SUM(F12:F14)</f>
        <v>773</v>
      </c>
      <c r="G10" s="381">
        <v>756</v>
      </c>
      <c r="H10" s="381">
        <v>302</v>
      </c>
      <c r="I10" s="381">
        <v>344</v>
      </c>
      <c r="J10" s="381">
        <v>245</v>
      </c>
      <c r="K10" s="388">
        <v>218</v>
      </c>
      <c r="L10" s="388">
        <v>203</v>
      </c>
      <c r="M10" s="397">
        <v>185</v>
      </c>
      <c r="N10" s="387">
        <v>151</v>
      </c>
      <c r="O10" s="388">
        <v>175</v>
      </c>
      <c r="P10" s="892">
        <v>280</v>
      </c>
      <c r="Q10" s="875">
        <v>344</v>
      </c>
      <c r="R10" s="378"/>
      <c r="S10" s="378"/>
      <c r="T10" s="378"/>
      <c r="U10" s="378"/>
      <c r="V10" s="378"/>
      <c r="W10" s="378"/>
    </row>
    <row r="11" spans="1:27">
      <c r="A11" s="1048" t="s">
        <v>527</v>
      </c>
      <c r="B11" s="383"/>
      <c r="C11" s="383"/>
      <c r="D11" s="383"/>
      <c r="E11" s="383"/>
      <c r="F11" s="383"/>
      <c r="G11" s="383"/>
      <c r="H11" s="383"/>
      <c r="I11" s="383"/>
      <c r="J11" s="383"/>
      <c r="K11" s="396"/>
      <c r="L11" s="396"/>
      <c r="M11" s="383"/>
      <c r="N11" s="393"/>
      <c r="O11" s="394"/>
      <c r="P11" s="873"/>
      <c r="Q11" s="874" t="s">
        <v>54</v>
      </c>
      <c r="R11" s="376"/>
      <c r="S11" s="376"/>
      <c r="T11" s="376"/>
      <c r="U11" s="376"/>
      <c r="V11" s="376"/>
      <c r="W11" s="376"/>
    </row>
    <row r="12" spans="1:27">
      <c r="A12" s="1048" t="s">
        <v>528</v>
      </c>
      <c r="B12" s="383">
        <v>575</v>
      </c>
      <c r="C12" s="383">
        <v>626</v>
      </c>
      <c r="D12" s="383">
        <v>574</v>
      </c>
      <c r="E12" s="383">
        <v>606</v>
      </c>
      <c r="F12" s="383">
        <v>685</v>
      </c>
      <c r="G12" s="383">
        <v>704</v>
      </c>
      <c r="H12" s="383">
        <v>283</v>
      </c>
      <c r="I12" s="383">
        <v>322</v>
      </c>
      <c r="J12" s="383">
        <v>230</v>
      </c>
      <c r="K12" s="396">
        <v>201</v>
      </c>
      <c r="L12" s="396">
        <v>188</v>
      </c>
      <c r="M12" s="383">
        <v>173</v>
      </c>
      <c r="N12" s="386">
        <v>145</v>
      </c>
      <c r="O12" s="396">
        <v>167</v>
      </c>
      <c r="P12" s="871">
        <v>266</v>
      </c>
      <c r="Q12" s="872">
        <v>328</v>
      </c>
      <c r="R12" s="376"/>
      <c r="S12" s="376"/>
      <c r="T12" s="376"/>
      <c r="U12" s="376"/>
      <c r="V12" s="376"/>
      <c r="W12" s="376"/>
    </row>
    <row r="13" spans="1:27">
      <c r="A13" s="1048" t="s">
        <v>529</v>
      </c>
      <c r="B13" s="383">
        <v>2</v>
      </c>
      <c r="C13" s="383" t="s">
        <v>63</v>
      </c>
      <c r="D13" s="392" t="s">
        <v>63</v>
      </c>
      <c r="E13" s="392">
        <v>1</v>
      </c>
      <c r="F13" s="392">
        <v>6</v>
      </c>
      <c r="G13" s="383">
        <v>2</v>
      </c>
      <c r="H13" s="383">
        <v>0</v>
      </c>
      <c r="I13" s="383">
        <v>3</v>
      </c>
      <c r="J13" s="383">
        <v>2</v>
      </c>
      <c r="K13" s="396">
        <v>4</v>
      </c>
      <c r="L13" s="396">
        <v>4</v>
      </c>
      <c r="M13" s="383">
        <v>2</v>
      </c>
      <c r="N13" s="386">
        <v>2</v>
      </c>
      <c r="O13" s="396">
        <v>3</v>
      </c>
      <c r="P13" s="871">
        <v>1</v>
      </c>
      <c r="Q13" s="876" t="s">
        <v>63</v>
      </c>
      <c r="R13" s="376"/>
      <c r="S13" s="376"/>
      <c r="T13" s="376"/>
      <c r="U13" s="376"/>
      <c r="V13" s="376"/>
      <c r="W13" s="376"/>
    </row>
    <row r="14" spans="1:27">
      <c r="A14" s="1048" t="s">
        <v>530</v>
      </c>
      <c r="B14" s="398">
        <v>17</v>
      </c>
      <c r="C14" s="383">
        <v>40</v>
      </c>
      <c r="D14" s="383">
        <v>40</v>
      </c>
      <c r="E14" s="383">
        <v>55</v>
      </c>
      <c r="F14" s="383">
        <v>82</v>
      </c>
      <c r="G14" s="383">
        <v>50</v>
      </c>
      <c r="H14" s="383">
        <v>19</v>
      </c>
      <c r="I14" s="383">
        <v>19</v>
      </c>
      <c r="J14" s="383">
        <v>13</v>
      </c>
      <c r="K14" s="396">
        <v>13</v>
      </c>
      <c r="L14" s="396">
        <v>11</v>
      </c>
      <c r="M14" s="383">
        <v>10</v>
      </c>
      <c r="N14" s="386">
        <v>5</v>
      </c>
      <c r="O14" s="396">
        <v>5</v>
      </c>
      <c r="P14" s="871">
        <v>13</v>
      </c>
      <c r="Q14" s="872">
        <v>16</v>
      </c>
      <c r="R14" s="376"/>
      <c r="S14" s="376"/>
      <c r="T14" s="376"/>
      <c r="U14" s="376"/>
      <c r="V14" s="376"/>
      <c r="W14" s="376"/>
    </row>
    <row r="15" spans="1:27">
      <c r="A15" s="1053"/>
      <c r="B15" s="383"/>
      <c r="C15" s="383"/>
      <c r="D15" s="383"/>
      <c r="E15" s="383"/>
      <c r="F15" s="383"/>
      <c r="G15" s="383"/>
      <c r="H15" s="383"/>
      <c r="I15" s="383"/>
      <c r="J15" s="383"/>
      <c r="K15" s="396"/>
      <c r="L15" s="396"/>
      <c r="M15" s="383"/>
      <c r="N15" s="393"/>
      <c r="O15" s="394"/>
      <c r="P15" s="873"/>
      <c r="Q15" s="874" t="s">
        <v>54</v>
      </c>
      <c r="R15" s="376"/>
      <c r="S15" s="376"/>
      <c r="T15" s="376"/>
      <c r="U15" s="376"/>
      <c r="V15" s="376"/>
      <c r="W15" s="376"/>
    </row>
    <row r="16" spans="1:27" s="379" customFormat="1" ht="15.75">
      <c r="A16" s="1054" t="s">
        <v>531</v>
      </c>
      <c r="B16" s="397">
        <v>369</v>
      </c>
      <c r="C16" s="397">
        <v>316</v>
      </c>
      <c r="D16" s="397">
        <v>372</v>
      </c>
      <c r="E16" s="397">
        <v>347</v>
      </c>
      <c r="F16" s="397">
        <v>349</v>
      </c>
      <c r="G16" s="397">
        <v>402</v>
      </c>
      <c r="H16" s="397">
        <v>169</v>
      </c>
      <c r="I16" s="397">
        <v>183</v>
      </c>
      <c r="J16" s="399">
        <v>135</v>
      </c>
      <c r="K16" s="388">
        <v>116</v>
      </c>
      <c r="L16" s="388">
        <v>100</v>
      </c>
      <c r="M16" s="397">
        <v>93</v>
      </c>
      <c r="N16" s="387">
        <v>87</v>
      </c>
      <c r="O16" s="397">
        <v>94</v>
      </c>
      <c r="P16" s="892">
        <v>158</v>
      </c>
      <c r="Q16" s="875">
        <v>177</v>
      </c>
      <c r="R16" s="378"/>
      <c r="S16" s="378"/>
      <c r="T16" s="378"/>
      <c r="U16" s="378"/>
      <c r="V16" s="378"/>
      <c r="W16" s="378"/>
    </row>
    <row r="17" spans="1:197">
      <c r="A17" s="1055"/>
      <c r="B17" s="383"/>
      <c r="C17" s="383"/>
      <c r="D17" s="383"/>
      <c r="E17" s="383"/>
      <c r="F17" s="383"/>
      <c r="G17" s="383"/>
      <c r="H17" s="383"/>
      <c r="I17" s="383"/>
      <c r="J17" s="383"/>
      <c r="K17" s="396"/>
      <c r="L17" s="396"/>
      <c r="M17" s="383"/>
      <c r="N17" s="393"/>
      <c r="O17" s="394"/>
      <c r="P17" s="873"/>
      <c r="Q17" s="874" t="s">
        <v>54</v>
      </c>
      <c r="R17" s="376"/>
      <c r="S17" s="376"/>
      <c r="T17" s="376"/>
      <c r="U17" s="376"/>
      <c r="V17" s="376"/>
      <c r="W17" s="376"/>
    </row>
    <row r="18" spans="1:197" s="379" customFormat="1">
      <c r="A18" s="1052" t="s">
        <v>532</v>
      </c>
      <c r="B18" s="381">
        <f>SUM(B19:B21)</f>
        <v>643</v>
      </c>
      <c r="C18" s="381">
        <f>SUM(C19:C21)</f>
        <v>680</v>
      </c>
      <c r="D18" s="381">
        <f>SUM(D19:D21)</f>
        <v>658</v>
      </c>
      <c r="E18" s="381">
        <f>SUM(E19:E21)</f>
        <v>780</v>
      </c>
      <c r="F18" s="381">
        <f>SUM(F19:F21)</f>
        <v>759</v>
      </c>
      <c r="G18" s="381">
        <f t="shared" ref="G18:O18" si="2">SUM(G19:G22)</f>
        <v>781</v>
      </c>
      <c r="H18" s="381">
        <f t="shared" si="2"/>
        <v>305</v>
      </c>
      <c r="I18" s="381">
        <f t="shared" si="2"/>
        <v>355</v>
      </c>
      <c r="J18" s="381">
        <f t="shared" si="2"/>
        <v>243</v>
      </c>
      <c r="K18" s="381">
        <f t="shared" si="2"/>
        <v>223</v>
      </c>
      <c r="L18" s="381">
        <f t="shared" si="2"/>
        <v>191</v>
      </c>
      <c r="M18" s="381">
        <f t="shared" si="2"/>
        <v>178</v>
      </c>
      <c r="N18" s="381">
        <f t="shared" si="2"/>
        <v>163</v>
      </c>
      <c r="O18" s="381">
        <f t="shared" si="2"/>
        <v>197</v>
      </c>
      <c r="P18" s="415">
        <v>297</v>
      </c>
      <c r="Q18" s="877">
        <v>337</v>
      </c>
      <c r="R18" s="378"/>
      <c r="S18" s="378"/>
      <c r="T18" s="378"/>
      <c r="U18" s="378"/>
      <c r="V18" s="378"/>
      <c r="W18" s="378"/>
    </row>
    <row r="19" spans="1:197">
      <c r="A19" s="1048" t="s">
        <v>533</v>
      </c>
      <c r="B19" s="383">
        <v>133</v>
      </c>
      <c r="C19" s="383">
        <v>138</v>
      </c>
      <c r="D19" s="383">
        <v>120</v>
      </c>
      <c r="E19" s="383">
        <v>137</v>
      </c>
      <c r="F19" s="383">
        <v>143</v>
      </c>
      <c r="G19" s="383">
        <v>149</v>
      </c>
      <c r="H19" s="383">
        <v>57</v>
      </c>
      <c r="I19" s="383">
        <v>77</v>
      </c>
      <c r="J19" s="383">
        <v>55</v>
      </c>
      <c r="K19" s="396">
        <v>40</v>
      </c>
      <c r="L19" s="396">
        <v>38</v>
      </c>
      <c r="M19" s="383">
        <v>34</v>
      </c>
      <c r="N19" s="386">
        <v>50</v>
      </c>
      <c r="O19" s="396">
        <v>51</v>
      </c>
      <c r="P19" s="871">
        <v>45</v>
      </c>
      <c r="Q19" s="872">
        <v>47</v>
      </c>
      <c r="R19" s="376"/>
      <c r="S19" s="376"/>
      <c r="T19" s="376"/>
      <c r="U19" s="376"/>
      <c r="V19" s="376"/>
      <c r="W19" s="376"/>
    </row>
    <row r="20" spans="1:197">
      <c r="A20" s="1048" t="s">
        <v>534</v>
      </c>
      <c r="B20" s="383">
        <v>275</v>
      </c>
      <c r="C20" s="383">
        <v>305</v>
      </c>
      <c r="D20" s="383">
        <v>335</v>
      </c>
      <c r="E20" s="383">
        <v>414</v>
      </c>
      <c r="F20" s="383">
        <v>395</v>
      </c>
      <c r="G20" s="383">
        <v>431</v>
      </c>
      <c r="H20" s="383">
        <v>183</v>
      </c>
      <c r="I20" s="383">
        <v>169</v>
      </c>
      <c r="J20" s="383">
        <v>105</v>
      </c>
      <c r="K20" s="396">
        <v>101</v>
      </c>
      <c r="L20" s="396">
        <v>63</v>
      </c>
      <c r="M20" s="383">
        <v>66</v>
      </c>
      <c r="N20" s="386">
        <v>54</v>
      </c>
      <c r="O20" s="396">
        <v>65</v>
      </c>
      <c r="P20" s="871">
        <v>169</v>
      </c>
      <c r="Q20" s="872">
        <v>192</v>
      </c>
      <c r="R20" s="376"/>
      <c r="S20" s="376"/>
      <c r="T20" s="376"/>
      <c r="U20" s="376"/>
      <c r="V20" s="376"/>
      <c r="W20" s="376"/>
    </row>
    <row r="21" spans="1:197">
      <c r="A21" s="1048" t="s">
        <v>535</v>
      </c>
      <c r="B21" s="383">
        <v>235</v>
      </c>
      <c r="C21" s="383">
        <v>237</v>
      </c>
      <c r="D21" s="383">
        <v>203</v>
      </c>
      <c r="E21" s="383">
        <v>229</v>
      </c>
      <c r="F21" s="383">
        <v>221</v>
      </c>
      <c r="G21" s="383">
        <v>193</v>
      </c>
      <c r="H21" s="383">
        <v>56</v>
      </c>
      <c r="I21" s="383">
        <v>96</v>
      </c>
      <c r="J21" s="383">
        <v>80</v>
      </c>
      <c r="K21" s="396">
        <v>78</v>
      </c>
      <c r="L21" s="396">
        <v>75</v>
      </c>
      <c r="M21" s="383">
        <v>71</v>
      </c>
      <c r="N21" s="386">
        <v>51</v>
      </c>
      <c r="O21" s="396">
        <v>58</v>
      </c>
      <c r="P21" s="871">
        <v>54</v>
      </c>
      <c r="Q21" s="872">
        <v>73</v>
      </c>
      <c r="R21" s="376"/>
      <c r="S21" s="376"/>
      <c r="T21" s="376"/>
      <c r="U21" s="376"/>
      <c r="V21" s="376"/>
      <c r="W21" s="376"/>
    </row>
    <row r="22" spans="1:197" s="401" customFormat="1">
      <c r="A22" s="1048" t="s">
        <v>56</v>
      </c>
      <c r="B22" s="383"/>
      <c r="C22" s="383"/>
      <c r="D22" s="383" t="s">
        <v>63</v>
      </c>
      <c r="E22" s="383" t="s">
        <v>63</v>
      </c>
      <c r="F22" s="383" t="s">
        <v>63</v>
      </c>
      <c r="G22" s="383">
        <v>8</v>
      </c>
      <c r="H22" s="383">
        <v>9</v>
      </c>
      <c r="I22" s="383">
        <v>13</v>
      </c>
      <c r="J22" s="383">
        <v>3</v>
      </c>
      <c r="K22" s="396">
        <v>4</v>
      </c>
      <c r="L22" s="396">
        <v>15</v>
      </c>
      <c r="M22" s="383">
        <v>7</v>
      </c>
      <c r="N22" s="386">
        <v>8</v>
      </c>
      <c r="O22" s="396">
        <v>23</v>
      </c>
      <c r="P22" s="871">
        <v>29</v>
      </c>
      <c r="Q22" s="872">
        <v>25</v>
      </c>
      <c r="R22" s="393"/>
      <c r="S22" s="393"/>
      <c r="T22" s="393"/>
      <c r="U22" s="393"/>
      <c r="V22" s="393"/>
      <c r="W22" s="393"/>
      <c r="X22" s="400"/>
      <c r="Y22" s="400"/>
      <c r="Z22" s="400"/>
      <c r="AA22" s="400"/>
      <c r="AB22" s="400"/>
      <c r="AC22" s="400"/>
      <c r="AD22" s="400"/>
      <c r="AE22" s="400"/>
      <c r="AF22" s="400"/>
      <c r="AG22" s="400"/>
      <c r="AH22" s="400"/>
      <c r="AI22" s="400"/>
      <c r="AJ22" s="400"/>
      <c r="AK22" s="400"/>
      <c r="AL22" s="400"/>
      <c r="AM22" s="400"/>
      <c r="AN22" s="400"/>
      <c r="AO22" s="400"/>
      <c r="AP22" s="400"/>
      <c r="AQ22" s="400"/>
      <c r="AR22" s="400"/>
      <c r="AS22" s="400"/>
      <c r="AT22" s="400"/>
      <c r="AU22" s="400"/>
      <c r="AV22" s="400"/>
      <c r="AW22" s="400"/>
      <c r="AX22" s="400"/>
      <c r="AY22" s="400"/>
      <c r="AZ22" s="400"/>
      <c r="BA22" s="400"/>
      <c r="BB22" s="400"/>
      <c r="BC22" s="400"/>
      <c r="BD22" s="400"/>
      <c r="BE22" s="400"/>
      <c r="BF22" s="400"/>
      <c r="BG22" s="400"/>
      <c r="BH22" s="400"/>
      <c r="BI22" s="400"/>
      <c r="BJ22" s="400"/>
      <c r="BK22" s="400"/>
      <c r="BL22" s="400"/>
      <c r="BM22" s="400"/>
      <c r="BN22" s="400"/>
      <c r="BO22" s="400"/>
      <c r="BP22" s="400"/>
      <c r="BQ22" s="400"/>
      <c r="BR22" s="400"/>
      <c r="BS22" s="400"/>
      <c r="BT22" s="400"/>
      <c r="BU22" s="400"/>
      <c r="BV22" s="400"/>
      <c r="BW22" s="400"/>
      <c r="BX22" s="400"/>
      <c r="BY22" s="400"/>
      <c r="BZ22" s="400"/>
      <c r="CA22" s="400"/>
      <c r="CB22" s="400"/>
      <c r="CC22" s="400"/>
      <c r="CD22" s="400"/>
      <c r="CE22" s="400"/>
      <c r="CF22" s="400"/>
      <c r="CG22" s="400"/>
      <c r="CH22" s="400"/>
      <c r="CI22" s="400"/>
      <c r="CJ22" s="400"/>
      <c r="CK22" s="400"/>
      <c r="CL22" s="400"/>
      <c r="CM22" s="400"/>
      <c r="CN22" s="400"/>
      <c r="CO22" s="400"/>
      <c r="CP22" s="400"/>
      <c r="CQ22" s="400"/>
      <c r="CR22" s="400"/>
      <c r="CS22" s="400"/>
      <c r="CT22" s="400"/>
      <c r="CU22" s="400"/>
      <c r="CV22" s="400"/>
      <c r="CW22" s="400"/>
      <c r="CX22" s="400"/>
      <c r="CY22" s="400"/>
      <c r="CZ22" s="400"/>
      <c r="DA22" s="400"/>
      <c r="DB22" s="400"/>
      <c r="DC22" s="400"/>
      <c r="DD22" s="400"/>
      <c r="DE22" s="400"/>
      <c r="DF22" s="400"/>
      <c r="DG22" s="400"/>
      <c r="DH22" s="400"/>
      <c r="DI22" s="400"/>
      <c r="DJ22" s="400"/>
      <c r="DK22" s="400"/>
      <c r="DL22" s="400"/>
      <c r="DM22" s="400"/>
      <c r="DN22" s="400"/>
      <c r="DO22" s="400"/>
      <c r="DP22" s="400"/>
      <c r="DQ22" s="400"/>
      <c r="DR22" s="400"/>
      <c r="DS22" s="400"/>
      <c r="DT22" s="400"/>
      <c r="DU22" s="400"/>
      <c r="DV22" s="400"/>
      <c r="DW22" s="400"/>
      <c r="DX22" s="400"/>
      <c r="DY22" s="400"/>
      <c r="DZ22" s="400"/>
      <c r="EA22" s="400"/>
      <c r="EB22" s="400"/>
      <c r="EC22" s="400"/>
      <c r="ED22" s="400"/>
      <c r="EE22" s="400"/>
      <c r="EF22" s="400"/>
      <c r="EG22" s="400"/>
      <c r="EH22" s="400"/>
      <c r="EI22" s="400"/>
      <c r="EJ22" s="400"/>
      <c r="EK22" s="400"/>
      <c r="EL22" s="400"/>
      <c r="EM22" s="400"/>
      <c r="EN22" s="400"/>
      <c r="EO22" s="400"/>
      <c r="EP22" s="400"/>
      <c r="EQ22" s="400"/>
      <c r="ER22" s="400"/>
      <c r="ES22" s="400"/>
      <c r="ET22" s="400"/>
      <c r="EU22" s="400"/>
      <c r="EV22" s="400"/>
      <c r="EW22" s="400"/>
      <c r="EX22" s="400"/>
      <c r="EY22" s="400"/>
      <c r="EZ22" s="400"/>
      <c r="FA22" s="400"/>
      <c r="FB22" s="400"/>
      <c r="FC22" s="400"/>
      <c r="FD22" s="400"/>
      <c r="FE22" s="400"/>
      <c r="FF22" s="400"/>
      <c r="FG22" s="400"/>
      <c r="FH22" s="400"/>
      <c r="FI22" s="400"/>
      <c r="FJ22" s="400"/>
      <c r="FK22" s="400"/>
      <c r="FL22" s="400"/>
      <c r="FM22" s="400"/>
      <c r="FN22" s="400"/>
      <c r="FO22" s="400"/>
      <c r="FP22" s="400"/>
      <c r="FQ22" s="400"/>
      <c r="FR22" s="400"/>
      <c r="FS22" s="400"/>
      <c r="FT22" s="400"/>
      <c r="FU22" s="400"/>
      <c r="FV22" s="400"/>
      <c r="FW22" s="400"/>
      <c r="FX22" s="400"/>
      <c r="FY22" s="400"/>
      <c r="FZ22" s="400"/>
      <c r="GA22" s="400"/>
      <c r="GB22" s="400"/>
      <c r="GC22" s="400"/>
      <c r="GD22" s="400"/>
      <c r="GE22" s="400"/>
      <c r="GF22" s="400"/>
      <c r="GG22" s="400"/>
      <c r="GH22" s="400"/>
      <c r="GI22" s="400"/>
      <c r="GJ22" s="400"/>
      <c r="GK22" s="400"/>
      <c r="GL22" s="400"/>
      <c r="GM22" s="400"/>
      <c r="GN22" s="400"/>
      <c r="GO22" s="400"/>
    </row>
    <row r="23" spans="1:197" s="393" customFormat="1">
      <c r="A23" s="1056" t="s">
        <v>512</v>
      </c>
      <c r="B23" s="879"/>
      <c r="C23" s="879"/>
      <c r="D23" s="879"/>
      <c r="E23" s="879"/>
      <c r="F23" s="879"/>
      <c r="G23" s="879"/>
      <c r="H23" s="1057"/>
      <c r="I23" s="1057"/>
      <c r="J23" s="1057"/>
      <c r="K23" s="1058"/>
      <c r="L23" s="1058"/>
      <c r="M23" s="1057"/>
      <c r="N23" s="1057"/>
      <c r="O23" s="1057"/>
      <c r="P23" s="1057"/>
      <c r="Q23" s="1059"/>
    </row>
    <row r="24" spans="1:197" s="400" customFormat="1" hidden="1">
      <c r="A24" s="1060" t="s">
        <v>536</v>
      </c>
      <c r="B24" s="396"/>
      <c r="C24" s="396"/>
      <c r="D24" s="396"/>
      <c r="E24" s="396"/>
      <c r="F24" s="396"/>
      <c r="G24" s="396"/>
      <c r="H24" s="393"/>
      <c r="I24" s="393"/>
      <c r="J24" s="393"/>
      <c r="K24" s="396"/>
      <c r="L24" s="396"/>
      <c r="M24" s="393"/>
      <c r="N24" s="393"/>
      <c r="O24" s="393"/>
      <c r="P24" s="393"/>
      <c r="Q24" s="1061"/>
    </row>
    <row r="25" spans="1:197" s="400" customFormat="1">
      <c r="A25" s="1060" t="s">
        <v>537</v>
      </c>
      <c r="B25" s="396"/>
      <c r="C25" s="396"/>
      <c r="D25" s="396"/>
      <c r="E25" s="396"/>
      <c r="F25" s="396"/>
      <c r="G25" s="396"/>
      <c r="H25" s="393"/>
      <c r="I25" s="393"/>
      <c r="J25" s="393"/>
      <c r="K25" s="396"/>
      <c r="L25" s="396"/>
      <c r="M25" s="393"/>
      <c r="N25" s="393"/>
      <c r="O25" s="393"/>
      <c r="P25" s="393"/>
      <c r="Q25" s="1061"/>
    </row>
    <row r="26" spans="1:197" s="400" customFormat="1" ht="15.75">
      <c r="A26" s="1660" t="s">
        <v>538</v>
      </c>
      <c r="B26" s="1661"/>
      <c r="C26" s="1661"/>
      <c r="D26" s="1661"/>
      <c r="E26" s="1661"/>
      <c r="F26" s="1661"/>
      <c r="G26" s="1661"/>
      <c r="H26" s="1661"/>
      <c r="I26" s="1661"/>
      <c r="J26" s="1661"/>
      <c r="K26" s="1661"/>
      <c r="L26" s="1661"/>
      <c r="M26" s="1661"/>
      <c r="N26" s="1661"/>
      <c r="O26" s="1661"/>
      <c r="P26" s="1661"/>
      <c r="Q26" s="1662"/>
    </row>
    <row r="27" spans="1:197" s="400" customFormat="1" ht="23.25" customHeight="1">
      <c r="A27" s="1663" t="s">
        <v>539</v>
      </c>
      <c r="B27" s="1664"/>
      <c r="C27" s="1664"/>
      <c r="D27" s="1664"/>
      <c r="E27" s="1664"/>
      <c r="F27" s="1664"/>
      <c r="G27" s="1664"/>
      <c r="H27" s="1664"/>
      <c r="I27" s="1664"/>
      <c r="J27" s="1664"/>
      <c r="K27" s="1664"/>
      <c r="L27" s="1664"/>
      <c r="M27" s="1664"/>
      <c r="N27" s="1664"/>
      <c r="O27" s="1664"/>
      <c r="P27" s="1664"/>
      <c r="Q27" s="1665"/>
    </row>
    <row r="28" spans="1:197">
      <c r="A28" s="405"/>
      <c r="O28" s="376"/>
    </row>
    <row r="29" spans="1:197">
      <c r="A29" s="407"/>
      <c r="B29" s="403"/>
      <c r="C29" s="403"/>
      <c r="D29" s="403"/>
      <c r="E29" s="403"/>
      <c r="F29" s="403"/>
      <c r="G29" s="408"/>
      <c r="H29" s="407"/>
      <c r="I29" s="407"/>
      <c r="J29" s="404"/>
    </row>
    <row r="32" spans="1:197">
      <c r="N32" s="393"/>
    </row>
  </sheetData>
  <sheetProtection algorithmName="SHA-512" hashValue="NkHyoxyjjF/gl2KeW81sJS8u+X34t3KddLVl03yrzprHIHMP1wft6DDRsG3BE+sD6z+4zfHXmuR4JdUsjCdGJA==" saltValue="Zwj+k6nBuayFc8Ak+MJuFw==" spinCount="100000" sheet="1" formatCells="0" formatColumns="0" formatRows="0" insertColumns="0" insertRows="0" insertHyperlinks="0" deleteColumns="0" deleteRows="0" sort="0" autoFilter="0" pivotTables="0"/>
  <mergeCells count="5">
    <mergeCell ref="A1:Q1"/>
    <mergeCell ref="A2:Q2"/>
    <mergeCell ref="A3:Q3"/>
    <mergeCell ref="A26:Q26"/>
    <mergeCell ref="A27:Q27"/>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47F39-E23B-48BF-BB97-634D2DF5FAD5}">
  <sheetPr>
    <pageSetUpPr fitToPage="1"/>
  </sheetPr>
  <dimension ref="A1:K23"/>
  <sheetViews>
    <sheetView workbookViewId="0">
      <selection activeCell="M36" sqref="M36"/>
    </sheetView>
  </sheetViews>
  <sheetFormatPr defaultRowHeight="15"/>
  <cols>
    <col min="1" max="1" width="60.5703125" style="296" customWidth="1"/>
    <col min="2" max="3" width="9.140625" style="296" hidden="1" customWidth="1"/>
    <col min="4" max="5" width="0" style="296" hidden="1" customWidth="1"/>
    <col min="6" max="6" width="8.85546875" style="426" hidden="1" customWidth="1"/>
    <col min="7" max="7" width="9.140625" style="296"/>
    <col min="8" max="8" width="12" style="427" customWidth="1"/>
    <col min="9" max="9" width="9.140625" style="296"/>
    <col min="10" max="10" width="9.42578125" style="296" customWidth="1"/>
    <col min="11" max="256" width="9.140625" style="296"/>
    <col min="257" max="257" width="41.5703125" style="296" bestFit="1" customWidth="1"/>
    <col min="258" max="259" width="0" style="296" hidden="1" customWidth="1"/>
    <col min="260" max="261" width="9.140625" style="296"/>
    <col min="262" max="262" width="8.85546875" style="296" customWidth="1"/>
    <col min="263" max="512" width="9.140625" style="296"/>
    <col min="513" max="513" width="41.5703125" style="296" bestFit="1" customWidth="1"/>
    <col min="514" max="515" width="0" style="296" hidden="1" customWidth="1"/>
    <col min="516" max="517" width="9.140625" style="296"/>
    <col min="518" max="518" width="8.85546875" style="296" customWidth="1"/>
    <col min="519" max="768" width="9.140625" style="296"/>
    <col min="769" max="769" width="41.5703125" style="296" bestFit="1" customWidth="1"/>
    <col min="770" max="771" width="0" style="296" hidden="1" customWidth="1"/>
    <col min="772" max="773" width="9.140625" style="296"/>
    <col min="774" max="774" width="8.85546875" style="296" customWidth="1"/>
    <col min="775" max="1024" width="9.140625" style="296"/>
    <col min="1025" max="1025" width="41.5703125" style="296" bestFit="1" customWidth="1"/>
    <col min="1026" max="1027" width="0" style="296" hidden="1" customWidth="1"/>
    <col min="1028" max="1029" width="9.140625" style="296"/>
    <col min="1030" max="1030" width="8.85546875" style="296" customWidth="1"/>
    <col min="1031" max="1280" width="9.140625" style="296"/>
    <col min="1281" max="1281" width="41.5703125" style="296" bestFit="1" customWidth="1"/>
    <col min="1282" max="1283" width="0" style="296" hidden="1" customWidth="1"/>
    <col min="1284" max="1285" width="9.140625" style="296"/>
    <col min="1286" max="1286" width="8.85546875" style="296" customWidth="1"/>
    <col min="1287" max="1536" width="9.140625" style="296"/>
    <col min="1537" max="1537" width="41.5703125" style="296" bestFit="1" customWidth="1"/>
    <col min="1538" max="1539" width="0" style="296" hidden="1" customWidth="1"/>
    <col min="1540" max="1541" width="9.140625" style="296"/>
    <col min="1542" max="1542" width="8.85546875" style="296" customWidth="1"/>
    <col min="1543" max="1792" width="9.140625" style="296"/>
    <col min="1793" max="1793" width="41.5703125" style="296" bestFit="1" customWidth="1"/>
    <col min="1794" max="1795" width="0" style="296" hidden="1" customWidth="1"/>
    <col min="1796" max="1797" width="9.140625" style="296"/>
    <col min="1798" max="1798" width="8.85546875" style="296" customWidth="1"/>
    <col min="1799" max="2048" width="9.140625" style="296"/>
    <col min="2049" max="2049" width="41.5703125" style="296" bestFit="1" customWidth="1"/>
    <col min="2050" max="2051" width="0" style="296" hidden="1" customWidth="1"/>
    <col min="2052" max="2053" width="9.140625" style="296"/>
    <col min="2054" max="2054" width="8.85546875" style="296" customWidth="1"/>
    <col min="2055" max="2304" width="9.140625" style="296"/>
    <col min="2305" max="2305" width="41.5703125" style="296" bestFit="1" customWidth="1"/>
    <col min="2306" max="2307" width="0" style="296" hidden="1" customWidth="1"/>
    <col min="2308" max="2309" width="9.140625" style="296"/>
    <col min="2310" max="2310" width="8.85546875" style="296" customWidth="1"/>
    <col min="2311" max="2560" width="9.140625" style="296"/>
    <col min="2561" max="2561" width="41.5703125" style="296" bestFit="1" customWidth="1"/>
    <col min="2562" max="2563" width="0" style="296" hidden="1" customWidth="1"/>
    <col min="2564" max="2565" width="9.140625" style="296"/>
    <col min="2566" max="2566" width="8.85546875" style="296" customWidth="1"/>
    <col min="2567" max="2816" width="9.140625" style="296"/>
    <col min="2817" max="2817" width="41.5703125" style="296" bestFit="1" customWidth="1"/>
    <col min="2818" max="2819" width="0" style="296" hidden="1" customWidth="1"/>
    <col min="2820" max="2821" width="9.140625" style="296"/>
    <col min="2822" max="2822" width="8.85546875" style="296" customWidth="1"/>
    <col min="2823" max="3072" width="9.140625" style="296"/>
    <col min="3073" max="3073" width="41.5703125" style="296" bestFit="1" customWidth="1"/>
    <col min="3074" max="3075" width="0" style="296" hidden="1" customWidth="1"/>
    <col min="3076" max="3077" width="9.140625" style="296"/>
    <col min="3078" max="3078" width="8.85546875" style="296" customWidth="1"/>
    <col min="3079" max="3328" width="9.140625" style="296"/>
    <col min="3329" max="3329" width="41.5703125" style="296" bestFit="1" customWidth="1"/>
    <col min="3330" max="3331" width="0" style="296" hidden="1" customWidth="1"/>
    <col min="3332" max="3333" width="9.140625" style="296"/>
    <col min="3334" max="3334" width="8.85546875" style="296" customWidth="1"/>
    <col min="3335" max="3584" width="9.140625" style="296"/>
    <col min="3585" max="3585" width="41.5703125" style="296" bestFit="1" customWidth="1"/>
    <col min="3586" max="3587" width="0" style="296" hidden="1" customWidth="1"/>
    <col min="3588" max="3589" width="9.140625" style="296"/>
    <col min="3590" max="3590" width="8.85546875" style="296" customWidth="1"/>
    <col min="3591" max="3840" width="9.140625" style="296"/>
    <col min="3841" max="3841" width="41.5703125" style="296" bestFit="1" customWidth="1"/>
    <col min="3842" max="3843" width="0" style="296" hidden="1" customWidth="1"/>
    <col min="3844" max="3845" width="9.140625" style="296"/>
    <col min="3846" max="3846" width="8.85546875" style="296" customWidth="1"/>
    <col min="3847" max="4096" width="9.140625" style="296"/>
    <col min="4097" max="4097" width="41.5703125" style="296" bestFit="1" customWidth="1"/>
    <col min="4098" max="4099" width="0" style="296" hidden="1" customWidth="1"/>
    <col min="4100" max="4101" width="9.140625" style="296"/>
    <col min="4102" max="4102" width="8.85546875" style="296" customWidth="1"/>
    <col min="4103" max="4352" width="9.140625" style="296"/>
    <col min="4353" max="4353" width="41.5703125" style="296" bestFit="1" customWidth="1"/>
    <col min="4354" max="4355" width="0" style="296" hidden="1" customWidth="1"/>
    <col min="4356" max="4357" width="9.140625" style="296"/>
    <col min="4358" max="4358" width="8.85546875" style="296" customWidth="1"/>
    <col min="4359" max="4608" width="9.140625" style="296"/>
    <col min="4609" max="4609" width="41.5703125" style="296" bestFit="1" customWidth="1"/>
    <col min="4610" max="4611" width="0" style="296" hidden="1" customWidth="1"/>
    <col min="4612" max="4613" width="9.140625" style="296"/>
    <col min="4614" max="4614" width="8.85546875" style="296" customWidth="1"/>
    <col min="4615" max="4864" width="9.140625" style="296"/>
    <col min="4865" max="4865" width="41.5703125" style="296" bestFit="1" customWidth="1"/>
    <col min="4866" max="4867" width="0" style="296" hidden="1" customWidth="1"/>
    <col min="4868" max="4869" width="9.140625" style="296"/>
    <col min="4870" max="4870" width="8.85546875" style="296" customWidth="1"/>
    <col min="4871" max="5120" width="9.140625" style="296"/>
    <col min="5121" max="5121" width="41.5703125" style="296" bestFit="1" customWidth="1"/>
    <col min="5122" max="5123" width="0" style="296" hidden="1" customWidth="1"/>
    <col min="5124" max="5125" width="9.140625" style="296"/>
    <col min="5126" max="5126" width="8.85546875" style="296" customWidth="1"/>
    <col min="5127" max="5376" width="9.140625" style="296"/>
    <col min="5377" max="5377" width="41.5703125" style="296" bestFit="1" customWidth="1"/>
    <col min="5378" max="5379" width="0" style="296" hidden="1" customWidth="1"/>
    <col min="5380" max="5381" width="9.140625" style="296"/>
    <col min="5382" max="5382" width="8.85546875" style="296" customWidth="1"/>
    <col min="5383" max="5632" width="9.140625" style="296"/>
    <col min="5633" max="5633" width="41.5703125" style="296" bestFit="1" customWidth="1"/>
    <col min="5634" max="5635" width="0" style="296" hidden="1" customWidth="1"/>
    <col min="5636" max="5637" width="9.140625" style="296"/>
    <col min="5638" max="5638" width="8.85546875" style="296" customWidth="1"/>
    <col min="5639" max="5888" width="9.140625" style="296"/>
    <col min="5889" max="5889" width="41.5703125" style="296" bestFit="1" customWidth="1"/>
    <col min="5890" max="5891" width="0" style="296" hidden="1" customWidth="1"/>
    <col min="5892" max="5893" width="9.140625" style="296"/>
    <col min="5894" max="5894" width="8.85546875" style="296" customWidth="1"/>
    <col min="5895" max="6144" width="9.140625" style="296"/>
    <col min="6145" max="6145" width="41.5703125" style="296" bestFit="1" customWidth="1"/>
    <col min="6146" max="6147" width="0" style="296" hidden="1" customWidth="1"/>
    <col min="6148" max="6149" width="9.140625" style="296"/>
    <col min="6150" max="6150" width="8.85546875" style="296" customWidth="1"/>
    <col min="6151" max="6400" width="9.140625" style="296"/>
    <col min="6401" max="6401" width="41.5703125" style="296" bestFit="1" customWidth="1"/>
    <col min="6402" max="6403" width="0" style="296" hidden="1" customWidth="1"/>
    <col min="6404" max="6405" width="9.140625" style="296"/>
    <col min="6406" max="6406" width="8.85546875" style="296" customWidth="1"/>
    <col min="6407" max="6656" width="9.140625" style="296"/>
    <col min="6657" max="6657" width="41.5703125" style="296" bestFit="1" customWidth="1"/>
    <col min="6658" max="6659" width="0" style="296" hidden="1" customWidth="1"/>
    <col min="6660" max="6661" width="9.140625" style="296"/>
    <col min="6662" max="6662" width="8.85546875" style="296" customWidth="1"/>
    <col min="6663" max="6912" width="9.140625" style="296"/>
    <col min="6913" max="6913" width="41.5703125" style="296" bestFit="1" customWidth="1"/>
    <col min="6914" max="6915" width="0" style="296" hidden="1" customWidth="1"/>
    <col min="6916" max="6917" width="9.140625" style="296"/>
    <col min="6918" max="6918" width="8.85546875" style="296" customWidth="1"/>
    <col min="6919" max="7168" width="9.140625" style="296"/>
    <col min="7169" max="7169" width="41.5703125" style="296" bestFit="1" customWidth="1"/>
    <col min="7170" max="7171" width="0" style="296" hidden="1" customWidth="1"/>
    <col min="7172" max="7173" width="9.140625" style="296"/>
    <col min="7174" max="7174" width="8.85546875" style="296" customWidth="1"/>
    <col min="7175" max="7424" width="9.140625" style="296"/>
    <col min="7425" max="7425" width="41.5703125" style="296" bestFit="1" customWidth="1"/>
    <col min="7426" max="7427" width="0" style="296" hidden="1" customWidth="1"/>
    <col min="7428" max="7429" width="9.140625" style="296"/>
    <col min="7430" max="7430" width="8.85546875" style="296" customWidth="1"/>
    <col min="7431" max="7680" width="9.140625" style="296"/>
    <col min="7681" max="7681" width="41.5703125" style="296" bestFit="1" customWidth="1"/>
    <col min="7682" max="7683" width="0" style="296" hidden="1" customWidth="1"/>
    <col min="7684" max="7685" width="9.140625" style="296"/>
    <col min="7686" max="7686" width="8.85546875" style="296" customWidth="1"/>
    <col min="7687" max="7936" width="9.140625" style="296"/>
    <col min="7937" max="7937" width="41.5703125" style="296" bestFit="1" customWidth="1"/>
    <col min="7938" max="7939" width="0" style="296" hidden="1" customWidth="1"/>
    <col min="7940" max="7941" width="9.140625" style="296"/>
    <col min="7942" max="7942" width="8.85546875" style="296" customWidth="1"/>
    <col min="7943" max="8192" width="9.140625" style="296"/>
    <col min="8193" max="8193" width="41.5703125" style="296" bestFit="1" customWidth="1"/>
    <col min="8194" max="8195" width="0" style="296" hidden="1" customWidth="1"/>
    <col min="8196" max="8197" width="9.140625" style="296"/>
    <col min="8198" max="8198" width="8.85546875" style="296" customWidth="1"/>
    <col min="8199" max="8448" width="9.140625" style="296"/>
    <col min="8449" max="8449" width="41.5703125" style="296" bestFit="1" customWidth="1"/>
    <col min="8450" max="8451" width="0" style="296" hidden="1" customWidth="1"/>
    <col min="8452" max="8453" width="9.140625" style="296"/>
    <col min="8454" max="8454" width="8.85546875" style="296" customWidth="1"/>
    <col min="8455" max="8704" width="9.140625" style="296"/>
    <col min="8705" max="8705" width="41.5703125" style="296" bestFit="1" customWidth="1"/>
    <col min="8706" max="8707" width="0" style="296" hidden="1" customWidth="1"/>
    <col min="8708" max="8709" width="9.140625" style="296"/>
    <col min="8710" max="8710" width="8.85546875" style="296" customWidth="1"/>
    <col min="8711" max="8960" width="9.140625" style="296"/>
    <col min="8961" max="8961" width="41.5703125" style="296" bestFit="1" customWidth="1"/>
    <col min="8962" max="8963" width="0" style="296" hidden="1" customWidth="1"/>
    <col min="8964" max="8965" width="9.140625" style="296"/>
    <col min="8966" max="8966" width="8.85546875" style="296" customWidth="1"/>
    <col min="8967" max="9216" width="9.140625" style="296"/>
    <col min="9217" max="9217" width="41.5703125" style="296" bestFit="1" customWidth="1"/>
    <col min="9218" max="9219" width="0" style="296" hidden="1" customWidth="1"/>
    <col min="9220" max="9221" width="9.140625" style="296"/>
    <col min="9222" max="9222" width="8.85546875" style="296" customWidth="1"/>
    <col min="9223" max="9472" width="9.140625" style="296"/>
    <col min="9473" max="9473" width="41.5703125" style="296" bestFit="1" customWidth="1"/>
    <col min="9474" max="9475" width="0" style="296" hidden="1" customWidth="1"/>
    <col min="9476" max="9477" width="9.140625" style="296"/>
    <col min="9478" max="9478" width="8.85546875" style="296" customWidth="1"/>
    <col min="9479" max="9728" width="9.140625" style="296"/>
    <col min="9729" max="9729" width="41.5703125" style="296" bestFit="1" customWidth="1"/>
    <col min="9730" max="9731" width="0" style="296" hidden="1" customWidth="1"/>
    <col min="9732" max="9733" width="9.140625" style="296"/>
    <col min="9734" max="9734" width="8.85546875" style="296" customWidth="1"/>
    <col min="9735" max="9984" width="9.140625" style="296"/>
    <col min="9985" max="9985" width="41.5703125" style="296" bestFit="1" customWidth="1"/>
    <col min="9986" max="9987" width="0" style="296" hidden="1" customWidth="1"/>
    <col min="9988" max="9989" width="9.140625" style="296"/>
    <col min="9990" max="9990" width="8.85546875" style="296" customWidth="1"/>
    <col min="9991" max="10240" width="9.140625" style="296"/>
    <col min="10241" max="10241" width="41.5703125" style="296" bestFit="1" customWidth="1"/>
    <col min="10242" max="10243" width="0" style="296" hidden="1" customWidth="1"/>
    <col min="10244" max="10245" width="9.140625" style="296"/>
    <col min="10246" max="10246" width="8.85546875" style="296" customWidth="1"/>
    <col min="10247" max="10496" width="9.140625" style="296"/>
    <col min="10497" max="10497" width="41.5703125" style="296" bestFit="1" customWidth="1"/>
    <col min="10498" max="10499" width="0" style="296" hidden="1" customWidth="1"/>
    <col min="10500" max="10501" width="9.140625" style="296"/>
    <col min="10502" max="10502" width="8.85546875" style="296" customWidth="1"/>
    <col min="10503" max="10752" width="9.140625" style="296"/>
    <col min="10753" max="10753" width="41.5703125" style="296" bestFit="1" customWidth="1"/>
    <col min="10754" max="10755" width="0" style="296" hidden="1" customWidth="1"/>
    <col min="10756" max="10757" width="9.140625" style="296"/>
    <col min="10758" max="10758" width="8.85546875" style="296" customWidth="1"/>
    <col min="10759" max="11008" width="9.140625" style="296"/>
    <col min="11009" max="11009" width="41.5703125" style="296" bestFit="1" customWidth="1"/>
    <col min="11010" max="11011" width="0" style="296" hidden="1" customWidth="1"/>
    <col min="11012" max="11013" width="9.140625" style="296"/>
    <col min="11014" max="11014" width="8.85546875" style="296" customWidth="1"/>
    <col min="11015" max="11264" width="9.140625" style="296"/>
    <col min="11265" max="11265" width="41.5703125" style="296" bestFit="1" customWidth="1"/>
    <col min="11266" max="11267" width="0" style="296" hidden="1" customWidth="1"/>
    <col min="11268" max="11269" width="9.140625" style="296"/>
    <col min="11270" max="11270" width="8.85546875" style="296" customWidth="1"/>
    <col min="11271" max="11520" width="9.140625" style="296"/>
    <col min="11521" max="11521" width="41.5703125" style="296" bestFit="1" customWidth="1"/>
    <col min="11522" max="11523" width="0" style="296" hidden="1" customWidth="1"/>
    <col min="11524" max="11525" width="9.140625" style="296"/>
    <col min="11526" max="11526" width="8.85546875" style="296" customWidth="1"/>
    <col min="11527" max="11776" width="9.140625" style="296"/>
    <col min="11777" max="11777" width="41.5703125" style="296" bestFit="1" customWidth="1"/>
    <col min="11778" max="11779" width="0" style="296" hidden="1" customWidth="1"/>
    <col min="11780" max="11781" width="9.140625" style="296"/>
    <col min="11782" max="11782" width="8.85546875" style="296" customWidth="1"/>
    <col min="11783" max="12032" width="9.140625" style="296"/>
    <col min="12033" max="12033" width="41.5703125" style="296" bestFit="1" customWidth="1"/>
    <col min="12034" max="12035" width="0" style="296" hidden="1" customWidth="1"/>
    <col min="12036" max="12037" width="9.140625" style="296"/>
    <col min="12038" max="12038" width="8.85546875" style="296" customWidth="1"/>
    <col min="12039" max="12288" width="9.140625" style="296"/>
    <col min="12289" max="12289" width="41.5703125" style="296" bestFit="1" customWidth="1"/>
    <col min="12290" max="12291" width="0" style="296" hidden="1" customWidth="1"/>
    <col min="12292" max="12293" width="9.140625" style="296"/>
    <col min="12294" max="12294" width="8.85546875" style="296" customWidth="1"/>
    <col min="12295" max="12544" width="9.140625" style="296"/>
    <col min="12545" max="12545" width="41.5703125" style="296" bestFit="1" customWidth="1"/>
    <col min="12546" max="12547" width="0" style="296" hidden="1" customWidth="1"/>
    <col min="12548" max="12549" width="9.140625" style="296"/>
    <col min="12550" max="12550" width="8.85546875" style="296" customWidth="1"/>
    <col min="12551" max="12800" width="9.140625" style="296"/>
    <col min="12801" max="12801" width="41.5703125" style="296" bestFit="1" customWidth="1"/>
    <col min="12802" max="12803" width="0" style="296" hidden="1" customWidth="1"/>
    <col min="12804" max="12805" width="9.140625" style="296"/>
    <col min="12806" max="12806" width="8.85546875" style="296" customWidth="1"/>
    <col min="12807" max="13056" width="9.140625" style="296"/>
    <col min="13057" max="13057" width="41.5703125" style="296" bestFit="1" customWidth="1"/>
    <col min="13058" max="13059" width="0" style="296" hidden="1" customWidth="1"/>
    <col min="13060" max="13061" width="9.140625" style="296"/>
    <col min="13062" max="13062" width="8.85546875" style="296" customWidth="1"/>
    <col min="13063" max="13312" width="9.140625" style="296"/>
    <col min="13313" max="13313" width="41.5703125" style="296" bestFit="1" customWidth="1"/>
    <col min="13314" max="13315" width="0" style="296" hidden="1" customWidth="1"/>
    <col min="13316" max="13317" width="9.140625" style="296"/>
    <col min="13318" max="13318" width="8.85546875" style="296" customWidth="1"/>
    <col min="13319" max="13568" width="9.140625" style="296"/>
    <col min="13569" max="13569" width="41.5703125" style="296" bestFit="1" customWidth="1"/>
    <col min="13570" max="13571" width="0" style="296" hidden="1" customWidth="1"/>
    <col min="13572" max="13573" width="9.140625" style="296"/>
    <col min="13574" max="13574" width="8.85546875" style="296" customWidth="1"/>
    <col min="13575" max="13824" width="9.140625" style="296"/>
    <col min="13825" max="13825" width="41.5703125" style="296" bestFit="1" customWidth="1"/>
    <col min="13826" max="13827" width="0" style="296" hidden="1" customWidth="1"/>
    <col min="13828" max="13829" width="9.140625" style="296"/>
    <col min="13830" max="13830" width="8.85546875" style="296" customWidth="1"/>
    <col min="13831" max="14080" width="9.140625" style="296"/>
    <col min="14081" max="14081" width="41.5703125" style="296" bestFit="1" customWidth="1"/>
    <col min="14082" max="14083" width="0" style="296" hidden="1" customWidth="1"/>
    <col min="14084" max="14085" width="9.140625" style="296"/>
    <col min="14086" max="14086" width="8.85546875" style="296" customWidth="1"/>
    <col min="14087" max="14336" width="9.140625" style="296"/>
    <col min="14337" max="14337" width="41.5703125" style="296" bestFit="1" customWidth="1"/>
    <col min="14338" max="14339" width="0" style="296" hidden="1" customWidth="1"/>
    <col min="14340" max="14341" width="9.140625" style="296"/>
    <col min="14342" max="14342" width="8.85546875" style="296" customWidth="1"/>
    <col min="14343" max="14592" width="9.140625" style="296"/>
    <col min="14593" max="14593" width="41.5703125" style="296" bestFit="1" customWidth="1"/>
    <col min="14594" max="14595" width="0" style="296" hidden="1" customWidth="1"/>
    <col min="14596" max="14597" width="9.140625" style="296"/>
    <col min="14598" max="14598" width="8.85546875" style="296" customWidth="1"/>
    <col min="14599" max="14848" width="9.140625" style="296"/>
    <col min="14849" max="14849" width="41.5703125" style="296" bestFit="1" customWidth="1"/>
    <col min="14850" max="14851" width="0" style="296" hidden="1" customWidth="1"/>
    <col min="14852" max="14853" width="9.140625" style="296"/>
    <col min="14854" max="14854" width="8.85546875" style="296" customWidth="1"/>
    <col min="14855" max="15104" width="9.140625" style="296"/>
    <col min="15105" max="15105" width="41.5703125" style="296" bestFit="1" customWidth="1"/>
    <col min="15106" max="15107" width="0" style="296" hidden="1" customWidth="1"/>
    <col min="15108" max="15109" width="9.140625" style="296"/>
    <col min="15110" max="15110" width="8.85546875" style="296" customWidth="1"/>
    <col min="15111" max="15360" width="9.140625" style="296"/>
    <col min="15361" max="15361" width="41.5703125" style="296" bestFit="1" customWidth="1"/>
    <col min="15362" max="15363" width="0" style="296" hidden="1" customWidth="1"/>
    <col min="15364" max="15365" width="9.140625" style="296"/>
    <col min="15366" max="15366" width="8.85546875" style="296" customWidth="1"/>
    <col min="15367" max="15616" width="9.140625" style="296"/>
    <col min="15617" max="15617" width="41.5703125" style="296" bestFit="1" customWidth="1"/>
    <col min="15618" max="15619" width="0" style="296" hidden="1" customWidth="1"/>
    <col min="15620" max="15621" width="9.140625" style="296"/>
    <col min="15622" max="15622" width="8.85546875" style="296" customWidth="1"/>
    <col min="15623" max="15872" width="9.140625" style="296"/>
    <col min="15873" max="15873" width="41.5703125" style="296" bestFit="1" customWidth="1"/>
    <col min="15874" max="15875" width="0" style="296" hidden="1" customWidth="1"/>
    <col min="15876" max="15877" width="9.140625" style="296"/>
    <col min="15878" max="15878" width="8.85546875" style="296" customWidth="1"/>
    <col min="15879" max="16128" width="9.140625" style="296"/>
    <col min="16129" max="16129" width="41.5703125" style="296" bestFit="1" customWidth="1"/>
    <col min="16130" max="16131" width="0" style="296" hidden="1" customWidth="1"/>
    <col min="16132" max="16133" width="9.140625" style="296"/>
    <col min="16134" max="16134" width="8.85546875" style="296" customWidth="1"/>
    <col min="16135" max="16384" width="9.140625" style="296"/>
  </cols>
  <sheetData>
    <row r="1" spans="1:11" ht="15.75">
      <c r="A1" s="1666" t="s">
        <v>540</v>
      </c>
      <c r="B1" s="1667"/>
      <c r="C1" s="1667"/>
      <c r="D1" s="1667"/>
      <c r="E1" s="1667"/>
      <c r="F1" s="1667"/>
      <c r="G1" s="1667"/>
      <c r="H1" s="1667"/>
      <c r="I1" s="1667"/>
      <c r="J1" s="1667"/>
      <c r="K1" s="1668"/>
    </row>
    <row r="2" spans="1:11" ht="15.75">
      <c r="A2" s="1669" t="s">
        <v>541</v>
      </c>
      <c r="B2" s="1655"/>
      <c r="C2" s="1655"/>
      <c r="D2" s="1655"/>
      <c r="E2" s="1655"/>
      <c r="F2" s="1655"/>
      <c r="G2" s="1655"/>
      <c r="H2" s="1655"/>
      <c r="I2" s="1655"/>
      <c r="J2" s="1655"/>
      <c r="K2" s="1670"/>
    </row>
    <row r="3" spans="1:11">
      <c r="A3" s="1671" t="s">
        <v>520</v>
      </c>
      <c r="B3" s="1658"/>
      <c r="C3" s="1658"/>
      <c r="D3" s="1658"/>
      <c r="E3" s="1658"/>
      <c r="F3" s="1658"/>
      <c r="G3" s="1658"/>
      <c r="H3" s="1658"/>
      <c r="I3" s="1658"/>
      <c r="J3" s="1658"/>
      <c r="K3" s="1672"/>
    </row>
    <row r="4" spans="1:11">
      <c r="A4" s="1043"/>
      <c r="B4" s="1044">
        <v>2013</v>
      </c>
      <c r="C4" s="1044">
        <v>2014</v>
      </c>
      <c r="D4" s="1044">
        <v>2015</v>
      </c>
      <c r="E4" s="1044">
        <v>2016</v>
      </c>
      <c r="F4" s="1044">
        <v>2017</v>
      </c>
      <c r="G4" s="1044">
        <v>2018</v>
      </c>
      <c r="H4" s="1044">
        <v>2019</v>
      </c>
      <c r="I4" s="1044">
        <v>2020</v>
      </c>
      <c r="J4" s="1044">
        <v>2021</v>
      </c>
      <c r="K4" s="1045">
        <v>2022</v>
      </c>
    </row>
    <row r="5" spans="1:11" ht="16.5">
      <c r="A5" s="412" t="s">
        <v>542</v>
      </c>
      <c r="B5" s="413">
        <v>35</v>
      </c>
      <c r="C5" s="413">
        <v>43</v>
      </c>
      <c r="D5" s="413">
        <v>53</v>
      </c>
      <c r="E5" s="414">
        <v>44</v>
      </c>
      <c r="F5" s="414">
        <v>60</v>
      </c>
      <c r="G5" s="415">
        <v>32</v>
      </c>
      <c r="H5" s="416">
        <v>26</v>
      </c>
      <c r="I5" s="418">
        <v>46</v>
      </c>
      <c r="J5" s="892">
        <v>39</v>
      </c>
      <c r="K5" s="893">
        <v>37</v>
      </c>
    </row>
    <row r="6" spans="1:11" ht="16.5">
      <c r="A6" s="412" t="s">
        <v>543</v>
      </c>
      <c r="B6" s="417">
        <v>25</v>
      </c>
      <c r="C6" s="417">
        <v>33</v>
      </c>
      <c r="D6" s="417">
        <v>37</v>
      </c>
      <c r="E6" s="414">
        <v>46</v>
      </c>
      <c r="F6" s="414">
        <v>61</v>
      </c>
      <c r="G6" s="415">
        <v>31</v>
      </c>
      <c r="H6" s="416">
        <v>23</v>
      </c>
      <c r="I6" s="418">
        <v>39</v>
      </c>
      <c r="J6" s="892">
        <v>33</v>
      </c>
      <c r="K6" s="893">
        <v>31</v>
      </c>
    </row>
    <row r="7" spans="1:11">
      <c r="A7" s="1046"/>
      <c r="B7" s="383"/>
      <c r="C7" s="383"/>
      <c r="D7" s="383"/>
      <c r="E7" s="410"/>
      <c r="F7" s="410"/>
      <c r="G7" s="1172"/>
      <c r="H7" s="411"/>
      <c r="I7" s="420"/>
      <c r="J7" s="871"/>
      <c r="K7" s="894" t="s">
        <v>54</v>
      </c>
    </row>
    <row r="8" spans="1:11">
      <c r="A8" s="1047" t="s">
        <v>544</v>
      </c>
      <c r="B8" s="397">
        <f>SUM(B9:B10)</f>
        <v>20</v>
      </c>
      <c r="C8" s="397">
        <f>SUM(C9:C10)</f>
        <v>33</v>
      </c>
      <c r="D8" s="397">
        <f>SUM(D9:D10)</f>
        <v>38</v>
      </c>
      <c r="E8" s="397">
        <f>SUM(E9:E10)</f>
        <v>46</v>
      </c>
      <c r="F8" s="397">
        <f>SUM(F9:F10)</f>
        <v>61</v>
      </c>
      <c r="G8" s="397">
        <f t="shared" ref="G8:I8" si="0">SUM(G9:G10)</f>
        <v>35</v>
      </c>
      <c r="H8" s="397">
        <f t="shared" si="0"/>
        <v>25</v>
      </c>
      <c r="I8" s="397">
        <f t="shared" si="0"/>
        <v>39</v>
      </c>
      <c r="J8" s="892">
        <v>24</v>
      </c>
      <c r="K8" s="893">
        <v>28</v>
      </c>
    </row>
    <row r="9" spans="1:11">
      <c r="A9" s="1048" t="s">
        <v>545</v>
      </c>
      <c r="B9" s="421">
        <v>16</v>
      </c>
      <c r="C9" s="421">
        <v>22</v>
      </c>
      <c r="D9" s="421">
        <v>26</v>
      </c>
      <c r="E9" s="410">
        <v>31</v>
      </c>
      <c r="F9" s="410">
        <v>46</v>
      </c>
      <c r="G9" s="1172">
        <v>22</v>
      </c>
      <c r="H9" s="411">
        <v>20</v>
      </c>
      <c r="I9" s="420">
        <v>22</v>
      </c>
      <c r="J9" s="871">
        <v>15</v>
      </c>
      <c r="K9" s="894">
        <v>22</v>
      </c>
    </row>
    <row r="10" spans="1:11">
      <c r="A10" s="1048" t="s">
        <v>546</v>
      </c>
      <c r="B10" s="421">
        <v>4</v>
      </c>
      <c r="C10" s="421">
        <v>11</v>
      </c>
      <c r="D10" s="421">
        <v>12</v>
      </c>
      <c r="E10" s="410">
        <v>15</v>
      </c>
      <c r="F10" s="410">
        <v>15</v>
      </c>
      <c r="G10" s="1172">
        <v>13</v>
      </c>
      <c r="H10" s="411">
        <v>5</v>
      </c>
      <c r="I10" s="420">
        <v>17</v>
      </c>
      <c r="J10" s="871">
        <v>9</v>
      </c>
      <c r="K10" s="894">
        <v>6</v>
      </c>
    </row>
    <row r="11" spans="1:11">
      <c r="A11" s="1047"/>
      <c r="B11" s="422"/>
      <c r="C11" s="422"/>
      <c r="D11" s="422"/>
      <c r="E11" s="410"/>
      <c r="F11" s="410"/>
      <c r="G11" s="1172"/>
      <c r="H11" s="411"/>
      <c r="I11" s="420"/>
      <c r="J11" s="871"/>
      <c r="K11" s="894" t="s">
        <v>54</v>
      </c>
    </row>
    <row r="12" spans="1:11" ht="16.5">
      <c r="A12" s="1049" t="s">
        <v>547</v>
      </c>
      <c r="B12" s="422" t="s">
        <v>548</v>
      </c>
      <c r="C12" s="422">
        <v>3</v>
      </c>
      <c r="D12" s="422">
        <v>2</v>
      </c>
      <c r="E12" s="414">
        <v>3</v>
      </c>
      <c r="F12" s="414">
        <v>5</v>
      </c>
      <c r="G12" s="415">
        <v>2</v>
      </c>
      <c r="H12" s="416">
        <v>4</v>
      </c>
      <c r="I12" s="418">
        <v>3</v>
      </c>
      <c r="J12" s="892">
        <v>4</v>
      </c>
      <c r="K12" s="893">
        <v>2</v>
      </c>
    </row>
    <row r="13" spans="1:11">
      <c r="A13" s="1050"/>
      <c r="B13" s="421"/>
      <c r="C13" s="421"/>
      <c r="D13" s="421"/>
      <c r="E13" s="410"/>
      <c r="F13" s="410"/>
      <c r="G13" s="1172"/>
      <c r="H13" s="411"/>
      <c r="I13" s="420"/>
      <c r="J13" s="871"/>
      <c r="K13" s="894" t="s">
        <v>54</v>
      </c>
    </row>
    <row r="14" spans="1:11">
      <c r="A14" s="1047" t="s">
        <v>532</v>
      </c>
      <c r="B14" s="381">
        <f t="shared" ref="B14:I14" si="1">SUM(B15:B19)</f>
        <v>35</v>
      </c>
      <c r="C14" s="381">
        <f t="shared" si="1"/>
        <v>44</v>
      </c>
      <c r="D14" s="381">
        <f t="shared" si="1"/>
        <v>53</v>
      </c>
      <c r="E14" s="381">
        <f t="shared" si="1"/>
        <v>45</v>
      </c>
      <c r="F14" s="381">
        <f t="shared" si="1"/>
        <v>59</v>
      </c>
      <c r="G14" s="381">
        <f t="shared" si="1"/>
        <v>31</v>
      </c>
      <c r="H14" s="381">
        <f t="shared" si="1"/>
        <v>26</v>
      </c>
      <c r="I14" s="381">
        <f t="shared" si="1"/>
        <v>38</v>
      </c>
      <c r="J14" s="415">
        <v>33</v>
      </c>
      <c r="K14" s="895">
        <v>31</v>
      </c>
    </row>
    <row r="15" spans="1:11">
      <c r="A15" s="1051" t="s">
        <v>533</v>
      </c>
      <c r="B15" s="421">
        <v>8</v>
      </c>
      <c r="C15" s="421">
        <v>13</v>
      </c>
      <c r="D15" s="421">
        <v>7</v>
      </c>
      <c r="E15" s="410">
        <v>14</v>
      </c>
      <c r="F15" s="410">
        <v>16</v>
      </c>
      <c r="G15" s="1172">
        <v>15</v>
      </c>
      <c r="H15" s="411">
        <v>5</v>
      </c>
      <c r="I15" s="420">
        <v>12</v>
      </c>
      <c r="J15" s="871">
        <v>17</v>
      </c>
      <c r="K15" s="894">
        <v>19</v>
      </c>
    </row>
    <row r="16" spans="1:11">
      <c r="A16" s="1051" t="s">
        <v>534</v>
      </c>
      <c r="B16" s="421">
        <v>11</v>
      </c>
      <c r="C16" s="421">
        <v>22</v>
      </c>
      <c r="D16" s="421">
        <v>34</v>
      </c>
      <c r="E16" s="410">
        <v>18</v>
      </c>
      <c r="F16" s="410">
        <v>33</v>
      </c>
      <c r="G16" s="1172">
        <v>11</v>
      </c>
      <c r="H16" s="411">
        <v>10</v>
      </c>
      <c r="I16" s="420">
        <v>19</v>
      </c>
      <c r="J16" s="871">
        <v>12</v>
      </c>
      <c r="K16" s="894">
        <v>5</v>
      </c>
    </row>
    <row r="17" spans="1:11">
      <c r="A17" s="1051" t="s">
        <v>535</v>
      </c>
      <c r="B17" s="421">
        <v>12</v>
      </c>
      <c r="C17" s="421">
        <v>7</v>
      </c>
      <c r="D17" s="421">
        <v>12</v>
      </c>
      <c r="E17" s="410">
        <v>13</v>
      </c>
      <c r="F17" s="410">
        <v>8</v>
      </c>
      <c r="G17" s="1172">
        <v>5</v>
      </c>
      <c r="H17" s="411">
        <v>11</v>
      </c>
      <c r="I17" s="420">
        <v>7</v>
      </c>
      <c r="J17" s="871">
        <v>4</v>
      </c>
      <c r="K17" s="894">
        <v>4</v>
      </c>
    </row>
    <row r="18" spans="1:11">
      <c r="A18" s="1048" t="s">
        <v>56</v>
      </c>
      <c r="B18" s="383">
        <v>4</v>
      </c>
      <c r="C18" s="383">
        <v>2</v>
      </c>
      <c r="D18" s="383" t="s">
        <v>63</v>
      </c>
      <c r="E18" s="383" t="s">
        <v>63</v>
      </c>
      <c r="F18" s="410">
        <v>2</v>
      </c>
      <c r="G18" s="383" t="s">
        <v>63</v>
      </c>
      <c r="H18" s="383" t="s">
        <v>63</v>
      </c>
      <c r="I18" s="383" t="s">
        <v>63</v>
      </c>
      <c r="J18" s="896" t="s">
        <v>63</v>
      </c>
      <c r="K18" s="894">
        <v>3</v>
      </c>
    </row>
    <row r="19" spans="1:11">
      <c r="A19" s="1048"/>
      <c r="B19" s="383"/>
      <c r="C19" s="383"/>
      <c r="D19" s="383"/>
      <c r="E19" s="383"/>
      <c r="F19" s="410"/>
      <c r="G19" s="890"/>
      <c r="H19" s="411"/>
      <c r="I19" s="409"/>
      <c r="J19" s="409"/>
      <c r="K19" s="419"/>
    </row>
    <row r="20" spans="1:11" s="423" customFormat="1" ht="12.75">
      <c r="A20" s="878" t="s">
        <v>512</v>
      </c>
      <c r="B20" s="879"/>
      <c r="C20" s="879"/>
      <c r="D20" s="879"/>
      <c r="E20" s="880"/>
      <c r="F20" s="881"/>
      <c r="G20" s="880"/>
      <c r="H20" s="882"/>
      <c r="I20" s="880"/>
      <c r="J20" s="880"/>
      <c r="K20" s="883"/>
    </row>
    <row r="21" spans="1:11" s="424" customFormat="1" ht="35.25" customHeight="1">
      <c r="A21" s="1673" t="s">
        <v>549</v>
      </c>
      <c r="B21" s="1674"/>
      <c r="C21" s="1674"/>
      <c r="D21" s="1674"/>
      <c r="E21" s="1674"/>
      <c r="F21" s="1674"/>
      <c r="G21" s="1674"/>
      <c r="H21" s="1674"/>
      <c r="I21" s="1674"/>
      <c r="J21" s="1674"/>
      <c r="K21" s="1675"/>
    </row>
    <row r="22" spans="1:11" s="423" customFormat="1" ht="16.5">
      <c r="A22" s="891" t="s">
        <v>550</v>
      </c>
      <c r="B22" s="885"/>
      <c r="C22" s="885"/>
      <c r="D22" s="885"/>
      <c r="E22" s="885"/>
      <c r="F22" s="885"/>
      <c r="G22" s="886"/>
      <c r="H22" s="887"/>
      <c r="I22" s="888"/>
      <c r="J22" s="888"/>
      <c r="K22" s="889"/>
    </row>
    <row r="23" spans="1:11">
      <c r="A23" s="425"/>
    </row>
  </sheetData>
  <sheetProtection algorithmName="SHA-512" hashValue="RG0ggS89O588Ususu4rUIKGSxtM/LzTKsL89IIu4N4O4h/00PNNWkS811HeyqOwa7b0eyDD/JbigVonr840vBw==" saltValue="MBDhcl5hLrBaQwfxbGRIXQ==" spinCount="100000" sheet="1" formatCells="0" formatColumns="0" formatRows="0" insertColumns="0" insertRows="0" insertHyperlinks="0" deleteColumns="0" deleteRows="0" sort="0" autoFilter="0" pivotTables="0"/>
  <mergeCells count="4">
    <mergeCell ref="A1:K1"/>
    <mergeCell ref="A2:K2"/>
    <mergeCell ref="A3:K3"/>
    <mergeCell ref="A21:K21"/>
  </mergeCells>
  <pageMargins left="0.7" right="0.7" top="0.75" bottom="0.75" header="0.3" footer="0.3"/>
  <pageSetup scale="82"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9E70C-28C5-4444-A8C6-B468A01D2447}">
  <dimension ref="A1:E58"/>
  <sheetViews>
    <sheetView workbookViewId="0">
      <selection activeCell="K34" sqref="K34"/>
    </sheetView>
  </sheetViews>
  <sheetFormatPr defaultRowHeight="15"/>
  <cols>
    <col min="1" max="1" width="3.42578125" style="296" customWidth="1"/>
    <col min="2" max="2" width="3.5703125" style="296" customWidth="1"/>
    <col min="3" max="3" width="3.85546875" style="296" customWidth="1"/>
    <col min="4" max="4" width="47" style="296" customWidth="1"/>
    <col min="5" max="5" width="15.5703125" style="296" customWidth="1"/>
    <col min="6" max="16384" width="9.140625" style="296"/>
  </cols>
  <sheetData>
    <row r="1" spans="1:5" ht="15.75">
      <c r="A1" s="1676" t="s">
        <v>551</v>
      </c>
      <c r="B1" s="1677"/>
      <c r="C1" s="1677"/>
      <c r="D1" s="1677"/>
      <c r="E1" s="1678"/>
    </row>
    <row r="2" spans="1:5" ht="29.25" customHeight="1">
      <c r="A2" s="1679" t="s">
        <v>28</v>
      </c>
      <c r="B2" s="1680"/>
      <c r="C2" s="1680"/>
      <c r="D2" s="1680"/>
      <c r="E2" s="1681"/>
    </row>
    <row r="3" spans="1:5">
      <c r="A3" s="1017" t="s">
        <v>552</v>
      </c>
      <c r="B3" s="428"/>
      <c r="C3" s="428"/>
      <c r="D3" s="428"/>
      <c r="E3" s="1018" t="s">
        <v>132</v>
      </c>
    </row>
    <row r="4" spans="1:5">
      <c r="A4" s="1019" t="s">
        <v>553</v>
      </c>
      <c r="B4" s="993"/>
      <c r="C4" s="993"/>
      <c r="D4" s="993"/>
      <c r="E4" s="1020"/>
    </row>
    <row r="5" spans="1:5">
      <c r="A5" s="1021" t="s">
        <v>554</v>
      </c>
      <c r="B5" s="994"/>
      <c r="C5" s="994"/>
      <c r="D5" s="995"/>
      <c r="E5" s="1022" t="s">
        <v>555</v>
      </c>
    </row>
    <row r="6" spans="1:5">
      <c r="A6" s="1023"/>
      <c r="B6" s="996" t="s">
        <v>556</v>
      </c>
      <c r="C6" s="997"/>
      <c r="D6" s="997"/>
      <c r="E6" s="1024">
        <v>5674</v>
      </c>
    </row>
    <row r="7" spans="1:5">
      <c r="A7" s="1023"/>
      <c r="B7" s="998" t="s">
        <v>557</v>
      </c>
      <c r="C7" s="997"/>
      <c r="D7" s="997"/>
      <c r="E7" s="1024">
        <v>4892</v>
      </c>
    </row>
    <row r="8" spans="1:5">
      <c r="A8" s="1023"/>
      <c r="B8" s="998" t="s">
        <v>558</v>
      </c>
      <c r="C8" s="996"/>
      <c r="D8" s="997"/>
      <c r="E8" s="1025">
        <v>5980</v>
      </c>
    </row>
    <row r="9" spans="1:5">
      <c r="A9" s="1026" t="s">
        <v>559</v>
      </c>
      <c r="B9" s="999"/>
      <c r="C9" s="1000"/>
      <c r="D9" s="1000"/>
      <c r="E9" s="1027">
        <f>E6+E7-E8</f>
        <v>4586</v>
      </c>
    </row>
    <row r="10" spans="1:5">
      <c r="A10" s="1028" t="s">
        <v>560</v>
      </c>
      <c r="B10" s="1001"/>
      <c r="C10" s="1001"/>
      <c r="D10" s="1002"/>
      <c r="E10" s="1029"/>
    </row>
    <row r="11" spans="1:5">
      <c r="A11" s="1030"/>
      <c r="B11" s="1003" t="s">
        <v>561</v>
      </c>
      <c r="C11" s="1004"/>
      <c r="D11" s="1004"/>
      <c r="E11" s="1031">
        <v>20</v>
      </c>
    </row>
    <row r="12" spans="1:5">
      <c r="A12" s="1032" t="s">
        <v>562</v>
      </c>
      <c r="B12" s="1005"/>
      <c r="C12" s="1006"/>
      <c r="D12" s="1006"/>
      <c r="E12" s="1033"/>
    </row>
    <row r="13" spans="1:5">
      <c r="A13" s="1034" t="s">
        <v>563</v>
      </c>
      <c r="B13" s="994"/>
      <c r="C13" s="994"/>
      <c r="D13" s="994"/>
      <c r="E13" s="1025"/>
    </row>
    <row r="14" spans="1:5">
      <c r="A14" s="1023"/>
      <c r="B14" s="996" t="s">
        <v>564</v>
      </c>
      <c r="C14" s="997"/>
      <c r="D14" s="997"/>
      <c r="E14" s="1024">
        <v>16</v>
      </c>
    </row>
    <row r="15" spans="1:5">
      <c r="A15" s="1023"/>
      <c r="B15" s="998" t="s">
        <v>557</v>
      </c>
      <c r="C15" s="997"/>
      <c r="D15" s="997"/>
      <c r="E15" s="1024">
        <v>29</v>
      </c>
    </row>
    <row r="16" spans="1:5">
      <c r="A16" s="1023"/>
      <c r="B16" s="998" t="s">
        <v>558</v>
      </c>
      <c r="C16" s="997"/>
      <c r="D16" s="994"/>
      <c r="E16" s="1024">
        <v>31</v>
      </c>
    </row>
    <row r="17" spans="1:5">
      <c r="A17" s="1026" t="s">
        <v>565</v>
      </c>
      <c r="B17" s="999"/>
      <c r="C17" s="1000"/>
      <c r="D17" s="1000"/>
      <c r="E17" s="1027">
        <f>SUM(E14+E15-E16)</f>
        <v>14</v>
      </c>
    </row>
    <row r="18" spans="1:5">
      <c r="A18" s="1034" t="s">
        <v>566</v>
      </c>
      <c r="B18" s="994"/>
      <c r="C18" s="994"/>
      <c r="D18" s="994"/>
      <c r="E18" s="1025"/>
    </row>
    <row r="19" spans="1:5">
      <c r="A19" s="1023"/>
      <c r="B19" s="996" t="s">
        <v>567</v>
      </c>
      <c r="C19" s="997"/>
      <c r="D19" s="997"/>
      <c r="E19" s="1024">
        <v>6</v>
      </c>
    </row>
    <row r="20" spans="1:5">
      <c r="A20" s="1023"/>
      <c r="B20" s="998" t="s">
        <v>557</v>
      </c>
      <c r="C20" s="997"/>
      <c r="D20" s="997"/>
      <c r="E20" s="1024">
        <v>7</v>
      </c>
    </row>
    <row r="21" spans="1:5">
      <c r="A21" s="1023"/>
      <c r="B21" s="998" t="s">
        <v>558</v>
      </c>
      <c r="C21" s="997"/>
      <c r="D21" s="994"/>
      <c r="E21" s="1024">
        <v>13</v>
      </c>
    </row>
    <row r="22" spans="1:5">
      <c r="A22" s="1026" t="s">
        <v>568</v>
      </c>
      <c r="B22" s="999"/>
      <c r="C22" s="1000"/>
      <c r="D22" s="1000"/>
      <c r="E22" s="1027">
        <f>SUM(E19+E20-E21)</f>
        <v>0</v>
      </c>
    </row>
    <row r="23" spans="1:5">
      <c r="A23" s="1034" t="s">
        <v>569</v>
      </c>
      <c r="B23" s="994"/>
      <c r="C23" s="994"/>
      <c r="D23" s="994"/>
      <c r="E23" s="1025"/>
    </row>
    <row r="24" spans="1:5">
      <c r="A24" s="1023"/>
      <c r="B24" s="996" t="s">
        <v>567</v>
      </c>
      <c r="C24" s="997"/>
      <c r="D24" s="997"/>
      <c r="E24" s="1035">
        <v>1</v>
      </c>
    </row>
    <row r="25" spans="1:5">
      <c r="A25" s="1023"/>
      <c r="B25" s="998" t="s">
        <v>557</v>
      </c>
      <c r="C25" s="997"/>
      <c r="D25" s="997"/>
      <c r="E25" s="1024">
        <v>3</v>
      </c>
    </row>
    <row r="26" spans="1:5">
      <c r="A26" s="1023"/>
      <c r="B26" s="998" t="s">
        <v>558</v>
      </c>
      <c r="C26" s="997"/>
      <c r="D26" s="994"/>
      <c r="E26" s="1024">
        <v>3</v>
      </c>
    </row>
    <row r="27" spans="1:5">
      <c r="A27" s="1028" t="s">
        <v>570</v>
      </c>
      <c r="B27" s="999"/>
      <c r="C27" s="1008"/>
      <c r="D27" s="1008"/>
      <c r="E27" s="1036">
        <f>SUM(E24+E25-E26)</f>
        <v>1</v>
      </c>
    </row>
    <row r="28" spans="1:5">
      <c r="A28" s="1037" t="s">
        <v>571</v>
      </c>
      <c r="B28" s="1007"/>
      <c r="C28" s="1008"/>
      <c r="D28" s="1008"/>
      <c r="E28" s="1036"/>
    </row>
    <row r="29" spans="1:5">
      <c r="A29" s="1023"/>
      <c r="B29" s="996" t="s">
        <v>561</v>
      </c>
      <c r="C29" s="997"/>
      <c r="D29" s="997"/>
      <c r="E29" s="1038">
        <v>2</v>
      </c>
    </row>
    <row r="30" spans="1:5">
      <c r="A30" s="1032" t="s">
        <v>572</v>
      </c>
      <c r="B30" s="1009"/>
      <c r="C30" s="1009"/>
      <c r="D30" s="1009"/>
      <c r="E30" s="1039"/>
    </row>
    <row r="31" spans="1:5">
      <c r="A31" s="1023"/>
      <c r="B31" s="996" t="s">
        <v>573</v>
      </c>
      <c r="C31" s="997"/>
      <c r="D31" s="997"/>
      <c r="E31" s="1024">
        <v>10</v>
      </c>
    </row>
    <row r="32" spans="1:5">
      <c r="A32" s="1023"/>
      <c r="B32" s="998" t="s">
        <v>574</v>
      </c>
      <c r="C32" s="997"/>
      <c r="D32" s="997"/>
      <c r="E32" s="1024">
        <v>1</v>
      </c>
    </row>
    <row r="33" spans="1:5">
      <c r="A33" s="1023"/>
      <c r="B33" s="998" t="s">
        <v>558</v>
      </c>
      <c r="C33" s="997"/>
      <c r="D33" s="994"/>
      <c r="E33" s="1024">
        <v>4</v>
      </c>
    </row>
    <row r="34" spans="1:5">
      <c r="A34" s="1040" t="s">
        <v>575</v>
      </c>
      <c r="B34" s="999"/>
      <c r="C34" s="1010"/>
      <c r="D34" s="1011"/>
      <c r="E34" s="1041">
        <f>SUM(E31+E32-E33)</f>
        <v>7</v>
      </c>
    </row>
    <row r="35" spans="1:5">
      <c r="A35" s="1682" t="s">
        <v>576</v>
      </c>
      <c r="B35" s="1683"/>
      <c r="C35" s="1684"/>
      <c r="D35" s="1685"/>
      <c r="E35" s="1038"/>
    </row>
    <row r="36" spans="1:5">
      <c r="A36" s="1034" t="s">
        <v>577</v>
      </c>
      <c r="B36" s="994"/>
      <c r="C36" s="994"/>
      <c r="D36" s="994"/>
      <c r="E36" s="1025"/>
    </row>
    <row r="37" spans="1:5">
      <c r="A37" s="1023"/>
      <c r="B37" s="996" t="s">
        <v>567</v>
      </c>
      <c r="C37" s="997"/>
      <c r="D37" s="997"/>
      <c r="E37" s="1024">
        <v>1244</v>
      </c>
    </row>
    <row r="38" spans="1:5">
      <c r="A38" s="1023"/>
      <c r="B38" s="998" t="s">
        <v>557</v>
      </c>
      <c r="C38" s="997"/>
      <c r="D38" s="997"/>
      <c r="E38" s="1024">
        <v>1320</v>
      </c>
    </row>
    <row r="39" spans="1:5">
      <c r="A39" s="1023"/>
      <c r="B39" s="998" t="s">
        <v>578</v>
      </c>
      <c r="C39" s="997"/>
      <c r="D39" s="997"/>
      <c r="E39" s="1035">
        <v>0</v>
      </c>
    </row>
    <row r="40" spans="1:5">
      <c r="A40" s="1023"/>
      <c r="B40" s="998" t="s">
        <v>558</v>
      </c>
      <c r="C40" s="997"/>
      <c r="D40" s="994"/>
      <c r="E40" s="1024">
        <v>1231</v>
      </c>
    </row>
    <row r="41" spans="1:5">
      <c r="A41" s="1026" t="s">
        <v>579</v>
      </c>
      <c r="B41" s="999"/>
      <c r="C41" s="1000"/>
      <c r="D41" s="1000"/>
      <c r="E41" s="1027">
        <f>E37+E38-E40</f>
        <v>1333</v>
      </c>
    </row>
    <row r="42" spans="1:5">
      <c r="A42" s="1034" t="s">
        <v>580</v>
      </c>
      <c r="B42" s="994"/>
      <c r="C42" s="994"/>
      <c r="D42" s="994"/>
      <c r="E42" s="1025"/>
    </row>
    <row r="43" spans="1:5">
      <c r="A43" s="1023"/>
      <c r="B43" s="996" t="s">
        <v>567</v>
      </c>
      <c r="C43" s="997"/>
      <c r="D43" s="997"/>
      <c r="E43" s="1024">
        <v>5</v>
      </c>
    </row>
    <row r="44" spans="1:5">
      <c r="A44" s="1023"/>
      <c r="B44" s="998" t="s">
        <v>557</v>
      </c>
      <c r="C44" s="997"/>
      <c r="D44" s="997"/>
      <c r="E44" s="1035">
        <v>0</v>
      </c>
    </row>
    <row r="45" spans="1:5">
      <c r="A45" s="1023"/>
      <c r="B45" s="998" t="s">
        <v>558</v>
      </c>
      <c r="C45" s="997"/>
      <c r="D45" s="994"/>
      <c r="E45" s="1024">
        <v>5</v>
      </c>
    </row>
    <row r="46" spans="1:5">
      <c r="A46" s="1026" t="s">
        <v>581</v>
      </c>
      <c r="B46" s="999"/>
      <c r="C46" s="1000"/>
      <c r="D46" s="1000"/>
      <c r="E46" s="1027">
        <f>SUM(E43+-E45)</f>
        <v>0</v>
      </c>
    </row>
    <row r="47" spans="1:5">
      <c r="A47" s="1034" t="s">
        <v>582</v>
      </c>
      <c r="B47" s="994"/>
      <c r="C47" s="994"/>
      <c r="D47" s="994"/>
      <c r="E47" s="1025"/>
    </row>
    <row r="48" spans="1:5">
      <c r="A48" s="1023"/>
      <c r="B48" s="996" t="s">
        <v>567</v>
      </c>
      <c r="C48" s="997"/>
      <c r="D48" s="997"/>
      <c r="E48" s="1024">
        <v>58</v>
      </c>
    </row>
    <row r="49" spans="1:5">
      <c r="A49" s="1023"/>
      <c r="B49" s="998" t="s">
        <v>557</v>
      </c>
      <c r="C49" s="997"/>
      <c r="D49" s="997"/>
      <c r="E49" s="1024">
        <v>47</v>
      </c>
    </row>
    <row r="50" spans="1:5">
      <c r="A50" s="1023"/>
      <c r="B50" s="998" t="s">
        <v>558</v>
      </c>
      <c r="C50" s="997"/>
      <c r="D50" s="997"/>
      <c r="E50" s="1024">
        <v>55</v>
      </c>
    </row>
    <row r="51" spans="1:5">
      <c r="A51" s="1026" t="s">
        <v>583</v>
      </c>
      <c r="B51" s="999"/>
      <c r="C51" s="1000"/>
      <c r="D51" s="1000"/>
      <c r="E51" s="1042">
        <f>SUM(E48+E49-E50)</f>
        <v>50</v>
      </c>
    </row>
    <row r="52" spans="1:5">
      <c r="A52" s="1034" t="s">
        <v>584</v>
      </c>
      <c r="B52" s="994"/>
      <c r="C52" s="994"/>
      <c r="D52" s="994"/>
      <c r="E52" s="1025"/>
    </row>
    <row r="53" spans="1:5">
      <c r="A53" s="1023"/>
      <c r="B53" s="996" t="s">
        <v>567</v>
      </c>
      <c r="C53" s="997"/>
      <c r="D53" s="997"/>
      <c r="E53" s="1024">
        <v>10</v>
      </c>
    </row>
    <row r="54" spans="1:5">
      <c r="A54" s="1023"/>
      <c r="B54" s="998" t="s">
        <v>557</v>
      </c>
      <c r="C54" s="997"/>
      <c r="D54" s="997"/>
      <c r="E54" s="1024">
        <v>6</v>
      </c>
    </row>
    <row r="55" spans="1:5">
      <c r="A55" s="1023"/>
      <c r="B55" s="998" t="s">
        <v>558</v>
      </c>
      <c r="C55" s="997"/>
      <c r="D55" s="997"/>
      <c r="E55" s="1024">
        <v>4</v>
      </c>
    </row>
    <row r="56" spans="1:5">
      <c r="A56" s="1012" t="s">
        <v>585</v>
      </c>
      <c r="B56" s="1013"/>
      <c r="C56" s="1014"/>
      <c r="D56" s="1014"/>
      <c r="E56" s="1015">
        <f>SUM(E53+E54-E55)</f>
        <v>12</v>
      </c>
    </row>
    <row r="57" spans="1:5">
      <c r="A57" s="1686" t="s">
        <v>586</v>
      </c>
      <c r="B57" s="1687"/>
      <c r="C57" s="1687"/>
      <c r="D57" s="1687"/>
      <c r="E57" s="1016"/>
    </row>
    <row r="58" spans="1:5">
      <c r="A58" s="423"/>
    </row>
  </sheetData>
  <sheetProtection algorithmName="SHA-512" hashValue="BI6/7WnCWvvAreSrODPPrZeEn3Bb8zd6R5WEW4Bnl0MnibOCIKaulQBEO6et0ofUjEBspgKL1v2CXbaRaRJ3rw==" saltValue="XFItwQ2v+O0kzKb1k9iGfg==" spinCount="100000" sheet="1" formatCells="0" formatColumns="0" formatRows="0" insertColumns="0" insertRows="0" insertHyperlinks="0" deleteColumns="0" deleteRows="0" sort="0" autoFilter="0" pivotTables="0"/>
  <mergeCells count="4">
    <mergeCell ref="A1:E1"/>
    <mergeCell ref="A2:E2"/>
    <mergeCell ref="A35:D35"/>
    <mergeCell ref="A57:D57"/>
  </mergeCells>
  <pageMargins left="0.7" right="0.7" top="0.75" bottom="0.75" header="0.3" footer="0.3"/>
  <pageSetup orientation="portrait" r:id="rId1"/>
  <headerFooter>
    <oddFooter>&amp;C&amp;"Times New Roman,Regular"&amp;P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B7935-1B3D-4675-AC0C-619CB8BA39AF}">
  <sheetPr>
    <pageSetUpPr fitToPage="1"/>
  </sheetPr>
  <dimension ref="A1:BU61"/>
  <sheetViews>
    <sheetView topLeftCell="A28" workbookViewId="0">
      <selection activeCell="Q53" sqref="Q53"/>
    </sheetView>
  </sheetViews>
  <sheetFormatPr defaultColWidth="10.42578125" defaultRowHeight="12.75"/>
  <cols>
    <col min="1" max="1" width="57.85546875" style="471" customWidth="1"/>
    <col min="2" max="2" width="10.42578125" style="470" hidden="1" customWidth="1"/>
    <col min="3" max="6" width="10.42578125" style="471" hidden="1" customWidth="1"/>
    <col min="7" max="12" width="0" style="440" hidden="1" customWidth="1"/>
    <col min="13" max="13" width="11.7109375" style="440" customWidth="1"/>
    <col min="14" max="256" width="10.42578125" style="440"/>
    <col min="257" max="257" width="57.85546875" style="440" customWidth="1"/>
    <col min="258" max="265" width="0" style="440" hidden="1" customWidth="1"/>
    <col min="266" max="268" width="10.42578125" style="440"/>
    <col min="269" max="269" width="11.7109375" style="440" customWidth="1"/>
    <col min="270" max="512" width="10.42578125" style="440"/>
    <col min="513" max="513" width="57.85546875" style="440" customWidth="1"/>
    <col min="514" max="521" width="0" style="440" hidden="1" customWidth="1"/>
    <col min="522" max="524" width="10.42578125" style="440"/>
    <col min="525" max="525" width="11.7109375" style="440" customWidth="1"/>
    <col min="526" max="768" width="10.42578125" style="440"/>
    <col min="769" max="769" width="57.85546875" style="440" customWidth="1"/>
    <col min="770" max="777" width="0" style="440" hidden="1" customWidth="1"/>
    <col min="778" max="780" width="10.42578125" style="440"/>
    <col min="781" max="781" width="11.7109375" style="440" customWidth="1"/>
    <col min="782" max="1024" width="10.42578125" style="440"/>
    <col min="1025" max="1025" width="57.85546875" style="440" customWidth="1"/>
    <col min="1026" max="1033" width="0" style="440" hidden="1" customWidth="1"/>
    <col min="1034" max="1036" width="10.42578125" style="440"/>
    <col min="1037" max="1037" width="11.7109375" style="440" customWidth="1"/>
    <col min="1038" max="1280" width="10.42578125" style="440"/>
    <col min="1281" max="1281" width="57.85546875" style="440" customWidth="1"/>
    <col min="1282" max="1289" width="0" style="440" hidden="1" customWidth="1"/>
    <col min="1290" max="1292" width="10.42578125" style="440"/>
    <col min="1293" max="1293" width="11.7109375" style="440" customWidth="1"/>
    <col min="1294" max="1536" width="10.42578125" style="440"/>
    <col min="1537" max="1537" width="57.85546875" style="440" customWidth="1"/>
    <col min="1538" max="1545" width="0" style="440" hidden="1" customWidth="1"/>
    <col min="1546" max="1548" width="10.42578125" style="440"/>
    <col min="1549" max="1549" width="11.7109375" style="440" customWidth="1"/>
    <col min="1550" max="1792" width="10.42578125" style="440"/>
    <col min="1793" max="1793" width="57.85546875" style="440" customWidth="1"/>
    <col min="1794" max="1801" width="0" style="440" hidden="1" customWidth="1"/>
    <col min="1802" max="1804" width="10.42578125" style="440"/>
    <col min="1805" max="1805" width="11.7109375" style="440" customWidth="1"/>
    <col min="1806" max="2048" width="10.42578125" style="440"/>
    <col min="2049" max="2049" width="57.85546875" style="440" customWidth="1"/>
    <col min="2050" max="2057" width="0" style="440" hidden="1" customWidth="1"/>
    <col min="2058" max="2060" width="10.42578125" style="440"/>
    <col min="2061" max="2061" width="11.7109375" style="440" customWidth="1"/>
    <col min="2062" max="2304" width="10.42578125" style="440"/>
    <col min="2305" max="2305" width="57.85546875" style="440" customWidth="1"/>
    <col min="2306" max="2313" width="0" style="440" hidden="1" customWidth="1"/>
    <col min="2314" max="2316" width="10.42578125" style="440"/>
    <col min="2317" max="2317" width="11.7109375" style="440" customWidth="1"/>
    <col min="2318" max="2560" width="10.42578125" style="440"/>
    <col min="2561" max="2561" width="57.85546875" style="440" customWidth="1"/>
    <col min="2562" max="2569" width="0" style="440" hidden="1" customWidth="1"/>
    <col min="2570" max="2572" width="10.42578125" style="440"/>
    <col min="2573" max="2573" width="11.7109375" style="440" customWidth="1"/>
    <col min="2574" max="2816" width="10.42578125" style="440"/>
    <col min="2817" max="2817" width="57.85546875" style="440" customWidth="1"/>
    <col min="2818" max="2825" width="0" style="440" hidden="1" customWidth="1"/>
    <col min="2826" max="2828" width="10.42578125" style="440"/>
    <col min="2829" max="2829" width="11.7109375" style="440" customWidth="1"/>
    <col min="2830" max="3072" width="10.42578125" style="440"/>
    <col min="3073" max="3073" width="57.85546875" style="440" customWidth="1"/>
    <col min="3074" max="3081" width="0" style="440" hidden="1" customWidth="1"/>
    <col min="3082" max="3084" width="10.42578125" style="440"/>
    <col min="3085" max="3085" width="11.7109375" style="440" customWidth="1"/>
    <col min="3086" max="3328" width="10.42578125" style="440"/>
    <col min="3329" max="3329" width="57.85546875" style="440" customWidth="1"/>
    <col min="3330" max="3337" width="0" style="440" hidden="1" customWidth="1"/>
    <col min="3338" max="3340" width="10.42578125" style="440"/>
    <col min="3341" max="3341" width="11.7109375" style="440" customWidth="1"/>
    <col min="3342" max="3584" width="10.42578125" style="440"/>
    <col min="3585" max="3585" width="57.85546875" style="440" customWidth="1"/>
    <col min="3586" max="3593" width="0" style="440" hidden="1" customWidth="1"/>
    <col min="3594" max="3596" width="10.42578125" style="440"/>
    <col min="3597" max="3597" width="11.7109375" style="440" customWidth="1"/>
    <col min="3598" max="3840" width="10.42578125" style="440"/>
    <col min="3841" max="3841" width="57.85546875" style="440" customWidth="1"/>
    <col min="3842" max="3849" width="0" style="440" hidden="1" customWidth="1"/>
    <col min="3850" max="3852" width="10.42578125" style="440"/>
    <col min="3853" max="3853" width="11.7109375" style="440" customWidth="1"/>
    <col min="3854" max="4096" width="10.42578125" style="440"/>
    <col min="4097" max="4097" width="57.85546875" style="440" customWidth="1"/>
    <col min="4098" max="4105" width="0" style="440" hidden="1" customWidth="1"/>
    <col min="4106" max="4108" width="10.42578125" style="440"/>
    <col min="4109" max="4109" width="11.7109375" style="440" customWidth="1"/>
    <col min="4110" max="4352" width="10.42578125" style="440"/>
    <col min="4353" max="4353" width="57.85546875" style="440" customWidth="1"/>
    <col min="4354" max="4361" width="0" style="440" hidden="1" customWidth="1"/>
    <col min="4362" max="4364" width="10.42578125" style="440"/>
    <col min="4365" max="4365" width="11.7109375" style="440" customWidth="1"/>
    <col min="4366" max="4608" width="10.42578125" style="440"/>
    <col min="4609" max="4609" width="57.85546875" style="440" customWidth="1"/>
    <col min="4610" max="4617" width="0" style="440" hidden="1" customWidth="1"/>
    <col min="4618" max="4620" width="10.42578125" style="440"/>
    <col min="4621" max="4621" width="11.7109375" style="440" customWidth="1"/>
    <col min="4622" max="4864" width="10.42578125" style="440"/>
    <col min="4865" max="4865" width="57.85546875" style="440" customWidth="1"/>
    <col min="4866" max="4873" width="0" style="440" hidden="1" customWidth="1"/>
    <col min="4874" max="4876" width="10.42578125" style="440"/>
    <col min="4877" max="4877" width="11.7109375" style="440" customWidth="1"/>
    <col min="4878" max="5120" width="10.42578125" style="440"/>
    <col min="5121" max="5121" width="57.85546875" style="440" customWidth="1"/>
    <col min="5122" max="5129" width="0" style="440" hidden="1" customWidth="1"/>
    <col min="5130" max="5132" width="10.42578125" style="440"/>
    <col min="5133" max="5133" width="11.7109375" style="440" customWidth="1"/>
    <col min="5134" max="5376" width="10.42578125" style="440"/>
    <col min="5377" max="5377" width="57.85546875" style="440" customWidth="1"/>
    <col min="5378" max="5385" width="0" style="440" hidden="1" customWidth="1"/>
    <col min="5386" max="5388" width="10.42578125" style="440"/>
    <col min="5389" max="5389" width="11.7109375" style="440" customWidth="1"/>
    <col min="5390" max="5632" width="10.42578125" style="440"/>
    <col min="5633" max="5633" width="57.85546875" style="440" customWidth="1"/>
    <col min="5634" max="5641" width="0" style="440" hidden="1" customWidth="1"/>
    <col min="5642" max="5644" width="10.42578125" style="440"/>
    <col min="5645" max="5645" width="11.7109375" style="440" customWidth="1"/>
    <col min="5646" max="5888" width="10.42578125" style="440"/>
    <col min="5889" max="5889" width="57.85546875" style="440" customWidth="1"/>
    <col min="5890" max="5897" width="0" style="440" hidden="1" customWidth="1"/>
    <col min="5898" max="5900" width="10.42578125" style="440"/>
    <col min="5901" max="5901" width="11.7109375" style="440" customWidth="1"/>
    <col min="5902" max="6144" width="10.42578125" style="440"/>
    <col min="6145" max="6145" width="57.85546875" style="440" customWidth="1"/>
    <col min="6146" max="6153" width="0" style="440" hidden="1" customWidth="1"/>
    <col min="6154" max="6156" width="10.42578125" style="440"/>
    <col min="6157" max="6157" width="11.7109375" style="440" customWidth="1"/>
    <col min="6158" max="6400" width="10.42578125" style="440"/>
    <col min="6401" max="6401" width="57.85546875" style="440" customWidth="1"/>
    <col min="6402" max="6409" width="0" style="440" hidden="1" customWidth="1"/>
    <col min="6410" max="6412" width="10.42578125" style="440"/>
    <col min="6413" max="6413" width="11.7109375" style="440" customWidth="1"/>
    <col min="6414" max="6656" width="10.42578125" style="440"/>
    <col min="6657" max="6657" width="57.85546875" style="440" customWidth="1"/>
    <col min="6658" max="6665" width="0" style="440" hidden="1" customWidth="1"/>
    <col min="6666" max="6668" width="10.42578125" style="440"/>
    <col min="6669" max="6669" width="11.7109375" style="440" customWidth="1"/>
    <col min="6670" max="6912" width="10.42578125" style="440"/>
    <col min="6913" max="6913" width="57.85546875" style="440" customWidth="1"/>
    <col min="6914" max="6921" width="0" style="440" hidden="1" customWidth="1"/>
    <col min="6922" max="6924" width="10.42578125" style="440"/>
    <col min="6925" max="6925" width="11.7109375" style="440" customWidth="1"/>
    <col min="6926" max="7168" width="10.42578125" style="440"/>
    <col min="7169" max="7169" width="57.85546875" style="440" customWidth="1"/>
    <col min="7170" max="7177" width="0" style="440" hidden="1" customWidth="1"/>
    <col min="7178" max="7180" width="10.42578125" style="440"/>
    <col min="7181" max="7181" width="11.7109375" style="440" customWidth="1"/>
    <col min="7182" max="7424" width="10.42578125" style="440"/>
    <col min="7425" max="7425" width="57.85546875" style="440" customWidth="1"/>
    <col min="7426" max="7433" width="0" style="440" hidden="1" customWidth="1"/>
    <col min="7434" max="7436" width="10.42578125" style="440"/>
    <col min="7437" max="7437" width="11.7109375" style="440" customWidth="1"/>
    <col min="7438" max="7680" width="10.42578125" style="440"/>
    <col min="7681" max="7681" width="57.85546875" style="440" customWidth="1"/>
    <col min="7682" max="7689" width="0" style="440" hidden="1" customWidth="1"/>
    <col min="7690" max="7692" width="10.42578125" style="440"/>
    <col min="7693" max="7693" width="11.7109375" style="440" customWidth="1"/>
    <col min="7694" max="7936" width="10.42578125" style="440"/>
    <col min="7937" max="7937" width="57.85546875" style="440" customWidth="1"/>
    <col min="7938" max="7945" width="0" style="440" hidden="1" customWidth="1"/>
    <col min="7946" max="7948" width="10.42578125" style="440"/>
    <col min="7949" max="7949" width="11.7109375" style="440" customWidth="1"/>
    <col min="7950" max="8192" width="10.42578125" style="440"/>
    <col min="8193" max="8193" width="57.85546875" style="440" customWidth="1"/>
    <col min="8194" max="8201" width="0" style="440" hidden="1" customWidth="1"/>
    <col min="8202" max="8204" width="10.42578125" style="440"/>
    <col min="8205" max="8205" width="11.7109375" style="440" customWidth="1"/>
    <col min="8206" max="8448" width="10.42578125" style="440"/>
    <col min="8449" max="8449" width="57.85546875" style="440" customWidth="1"/>
    <col min="8450" max="8457" width="0" style="440" hidden="1" customWidth="1"/>
    <col min="8458" max="8460" width="10.42578125" style="440"/>
    <col min="8461" max="8461" width="11.7109375" style="440" customWidth="1"/>
    <col min="8462" max="8704" width="10.42578125" style="440"/>
    <col min="8705" max="8705" width="57.85546875" style="440" customWidth="1"/>
    <col min="8706" max="8713" width="0" style="440" hidden="1" customWidth="1"/>
    <col min="8714" max="8716" width="10.42578125" style="440"/>
    <col min="8717" max="8717" width="11.7109375" style="440" customWidth="1"/>
    <col min="8718" max="8960" width="10.42578125" style="440"/>
    <col min="8961" max="8961" width="57.85546875" style="440" customWidth="1"/>
    <col min="8962" max="8969" width="0" style="440" hidden="1" customWidth="1"/>
    <col min="8970" max="8972" width="10.42578125" style="440"/>
    <col min="8973" max="8973" width="11.7109375" style="440" customWidth="1"/>
    <col min="8974" max="9216" width="10.42578125" style="440"/>
    <col min="9217" max="9217" width="57.85546875" style="440" customWidth="1"/>
    <col min="9218" max="9225" width="0" style="440" hidden="1" customWidth="1"/>
    <col min="9226" max="9228" width="10.42578125" style="440"/>
    <col min="9229" max="9229" width="11.7109375" style="440" customWidth="1"/>
    <col min="9230" max="9472" width="10.42578125" style="440"/>
    <col min="9473" max="9473" width="57.85546875" style="440" customWidth="1"/>
    <col min="9474" max="9481" width="0" style="440" hidden="1" customWidth="1"/>
    <col min="9482" max="9484" width="10.42578125" style="440"/>
    <col min="9485" max="9485" width="11.7109375" style="440" customWidth="1"/>
    <col min="9486" max="9728" width="10.42578125" style="440"/>
    <col min="9729" max="9729" width="57.85546875" style="440" customWidth="1"/>
    <col min="9730" max="9737" width="0" style="440" hidden="1" customWidth="1"/>
    <col min="9738" max="9740" width="10.42578125" style="440"/>
    <col min="9741" max="9741" width="11.7109375" style="440" customWidth="1"/>
    <col min="9742" max="9984" width="10.42578125" style="440"/>
    <col min="9985" max="9985" width="57.85546875" style="440" customWidth="1"/>
    <col min="9986" max="9993" width="0" style="440" hidden="1" customWidth="1"/>
    <col min="9994" max="9996" width="10.42578125" style="440"/>
    <col min="9997" max="9997" width="11.7109375" style="440" customWidth="1"/>
    <col min="9998" max="10240" width="10.42578125" style="440"/>
    <col min="10241" max="10241" width="57.85546875" style="440" customWidth="1"/>
    <col min="10242" max="10249" width="0" style="440" hidden="1" customWidth="1"/>
    <col min="10250" max="10252" width="10.42578125" style="440"/>
    <col min="10253" max="10253" width="11.7109375" style="440" customWidth="1"/>
    <col min="10254" max="10496" width="10.42578125" style="440"/>
    <col min="10497" max="10497" width="57.85546875" style="440" customWidth="1"/>
    <col min="10498" max="10505" width="0" style="440" hidden="1" customWidth="1"/>
    <col min="10506" max="10508" width="10.42578125" style="440"/>
    <col min="10509" max="10509" width="11.7109375" style="440" customWidth="1"/>
    <col min="10510" max="10752" width="10.42578125" style="440"/>
    <col min="10753" max="10753" width="57.85546875" style="440" customWidth="1"/>
    <col min="10754" max="10761" width="0" style="440" hidden="1" customWidth="1"/>
    <col min="10762" max="10764" width="10.42578125" style="440"/>
    <col min="10765" max="10765" width="11.7109375" style="440" customWidth="1"/>
    <col min="10766" max="11008" width="10.42578125" style="440"/>
    <col min="11009" max="11009" width="57.85546875" style="440" customWidth="1"/>
    <col min="11010" max="11017" width="0" style="440" hidden="1" customWidth="1"/>
    <col min="11018" max="11020" width="10.42578125" style="440"/>
    <col min="11021" max="11021" width="11.7109375" style="440" customWidth="1"/>
    <col min="11022" max="11264" width="10.42578125" style="440"/>
    <col min="11265" max="11265" width="57.85546875" style="440" customWidth="1"/>
    <col min="11266" max="11273" width="0" style="440" hidden="1" customWidth="1"/>
    <col min="11274" max="11276" width="10.42578125" style="440"/>
    <col min="11277" max="11277" width="11.7109375" style="440" customWidth="1"/>
    <col min="11278" max="11520" width="10.42578125" style="440"/>
    <col min="11521" max="11521" width="57.85546875" style="440" customWidth="1"/>
    <col min="11522" max="11529" width="0" style="440" hidden="1" customWidth="1"/>
    <col min="11530" max="11532" width="10.42578125" style="440"/>
    <col min="11533" max="11533" width="11.7109375" style="440" customWidth="1"/>
    <col min="11534" max="11776" width="10.42578125" style="440"/>
    <col min="11777" max="11777" width="57.85546875" style="440" customWidth="1"/>
    <col min="11778" max="11785" width="0" style="440" hidden="1" customWidth="1"/>
    <col min="11786" max="11788" width="10.42578125" style="440"/>
    <col min="11789" max="11789" width="11.7109375" style="440" customWidth="1"/>
    <col min="11790" max="12032" width="10.42578125" style="440"/>
    <col min="12033" max="12033" width="57.85546875" style="440" customWidth="1"/>
    <col min="12034" max="12041" width="0" style="440" hidden="1" customWidth="1"/>
    <col min="12042" max="12044" width="10.42578125" style="440"/>
    <col min="12045" max="12045" width="11.7109375" style="440" customWidth="1"/>
    <col min="12046" max="12288" width="10.42578125" style="440"/>
    <col min="12289" max="12289" width="57.85546875" style="440" customWidth="1"/>
    <col min="12290" max="12297" width="0" style="440" hidden="1" customWidth="1"/>
    <col min="12298" max="12300" width="10.42578125" style="440"/>
    <col min="12301" max="12301" width="11.7109375" style="440" customWidth="1"/>
    <col min="12302" max="12544" width="10.42578125" style="440"/>
    <col min="12545" max="12545" width="57.85546875" style="440" customWidth="1"/>
    <col min="12546" max="12553" width="0" style="440" hidden="1" customWidth="1"/>
    <col min="12554" max="12556" width="10.42578125" style="440"/>
    <col min="12557" max="12557" width="11.7109375" style="440" customWidth="1"/>
    <col min="12558" max="12800" width="10.42578125" style="440"/>
    <col min="12801" max="12801" width="57.85546875" style="440" customWidth="1"/>
    <col min="12802" max="12809" width="0" style="440" hidden="1" customWidth="1"/>
    <col min="12810" max="12812" width="10.42578125" style="440"/>
    <col min="12813" max="12813" width="11.7109375" style="440" customWidth="1"/>
    <col min="12814" max="13056" width="10.42578125" style="440"/>
    <col min="13057" max="13057" width="57.85546875" style="440" customWidth="1"/>
    <col min="13058" max="13065" width="0" style="440" hidden="1" customWidth="1"/>
    <col min="13066" max="13068" width="10.42578125" style="440"/>
    <col min="13069" max="13069" width="11.7109375" style="440" customWidth="1"/>
    <col min="13070" max="13312" width="10.42578125" style="440"/>
    <col min="13313" max="13313" width="57.85546875" style="440" customWidth="1"/>
    <col min="13314" max="13321" width="0" style="440" hidden="1" customWidth="1"/>
    <col min="13322" max="13324" width="10.42578125" style="440"/>
    <col min="13325" max="13325" width="11.7109375" style="440" customWidth="1"/>
    <col min="13326" max="13568" width="10.42578125" style="440"/>
    <col min="13569" max="13569" width="57.85546875" style="440" customWidth="1"/>
    <col min="13570" max="13577" width="0" style="440" hidden="1" customWidth="1"/>
    <col min="13578" max="13580" width="10.42578125" style="440"/>
    <col min="13581" max="13581" width="11.7109375" style="440" customWidth="1"/>
    <col min="13582" max="13824" width="10.42578125" style="440"/>
    <col min="13825" max="13825" width="57.85546875" style="440" customWidth="1"/>
    <col min="13826" max="13833" width="0" style="440" hidden="1" customWidth="1"/>
    <col min="13834" max="13836" width="10.42578125" style="440"/>
    <col min="13837" max="13837" width="11.7109375" style="440" customWidth="1"/>
    <col min="13838" max="14080" width="10.42578125" style="440"/>
    <col min="14081" max="14081" width="57.85546875" style="440" customWidth="1"/>
    <col min="14082" max="14089" width="0" style="440" hidden="1" customWidth="1"/>
    <col min="14090" max="14092" width="10.42578125" style="440"/>
    <col min="14093" max="14093" width="11.7109375" style="440" customWidth="1"/>
    <col min="14094" max="14336" width="10.42578125" style="440"/>
    <col min="14337" max="14337" width="57.85546875" style="440" customWidth="1"/>
    <col min="14338" max="14345" width="0" style="440" hidden="1" customWidth="1"/>
    <col min="14346" max="14348" width="10.42578125" style="440"/>
    <col min="14349" max="14349" width="11.7109375" style="440" customWidth="1"/>
    <col min="14350" max="14592" width="10.42578125" style="440"/>
    <col min="14593" max="14593" width="57.85546875" style="440" customWidth="1"/>
    <col min="14594" max="14601" width="0" style="440" hidden="1" customWidth="1"/>
    <col min="14602" max="14604" width="10.42578125" style="440"/>
    <col min="14605" max="14605" width="11.7109375" style="440" customWidth="1"/>
    <col min="14606" max="14848" width="10.42578125" style="440"/>
    <col min="14849" max="14849" width="57.85546875" style="440" customWidth="1"/>
    <col min="14850" max="14857" width="0" style="440" hidden="1" customWidth="1"/>
    <col min="14858" max="14860" width="10.42578125" style="440"/>
    <col min="14861" max="14861" width="11.7109375" style="440" customWidth="1"/>
    <col min="14862" max="15104" width="10.42578125" style="440"/>
    <col min="15105" max="15105" width="57.85546875" style="440" customWidth="1"/>
    <col min="15106" max="15113" width="0" style="440" hidden="1" customWidth="1"/>
    <col min="15114" max="15116" width="10.42578125" style="440"/>
    <col min="15117" max="15117" width="11.7109375" style="440" customWidth="1"/>
    <col min="15118" max="15360" width="10.42578125" style="440"/>
    <col min="15361" max="15361" width="57.85546875" style="440" customWidth="1"/>
    <col min="15362" max="15369" width="0" style="440" hidden="1" customWidth="1"/>
    <col min="15370" max="15372" width="10.42578125" style="440"/>
    <col min="15373" max="15373" width="11.7109375" style="440" customWidth="1"/>
    <col min="15374" max="15616" width="10.42578125" style="440"/>
    <col min="15617" max="15617" width="57.85546875" style="440" customWidth="1"/>
    <col min="15618" max="15625" width="0" style="440" hidden="1" customWidth="1"/>
    <col min="15626" max="15628" width="10.42578125" style="440"/>
    <col min="15629" max="15629" width="11.7109375" style="440" customWidth="1"/>
    <col min="15630" max="15872" width="10.42578125" style="440"/>
    <col min="15873" max="15873" width="57.85546875" style="440" customWidth="1"/>
    <col min="15874" max="15881" width="0" style="440" hidden="1" customWidth="1"/>
    <col min="15882" max="15884" width="10.42578125" style="440"/>
    <col min="15885" max="15885" width="11.7109375" style="440" customWidth="1"/>
    <col min="15886" max="16128" width="10.42578125" style="440"/>
    <col min="16129" max="16129" width="57.85546875" style="440" customWidth="1"/>
    <col min="16130" max="16137" width="0" style="440" hidden="1" customWidth="1"/>
    <col min="16138" max="16140" width="10.42578125" style="440"/>
    <col min="16141" max="16141" width="11.7109375" style="440" customWidth="1"/>
    <col min="16142" max="16384" width="10.42578125" style="440"/>
  </cols>
  <sheetData>
    <row r="1" spans="1:73" s="429" customFormat="1" ht="15" customHeight="1">
      <c r="A1" s="1694" t="s">
        <v>587</v>
      </c>
      <c r="B1" s="1695"/>
      <c r="C1" s="1695"/>
      <c r="D1" s="1695"/>
      <c r="E1" s="1695"/>
      <c r="F1" s="1695"/>
      <c r="G1" s="1695"/>
      <c r="H1" s="1695"/>
      <c r="I1" s="1695"/>
      <c r="J1" s="1695"/>
      <c r="K1" s="1695"/>
      <c r="L1" s="1695"/>
      <c r="M1" s="1695"/>
      <c r="N1" s="1695"/>
      <c r="O1" s="1695"/>
      <c r="P1" s="1695"/>
      <c r="Q1" s="1696"/>
    </row>
    <row r="2" spans="1:73" s="429" customFormat="1" ht="15" customHeight="1">
      <c r="A2" s="1697" t="s">
        <v>588</v>
      </c>
      <c r="B2" s="1698"/>
      <c r="C2" s="1698"/>
      <c r="D2" s="1698"/>
      <c r="E2" s="1698"/>
      <c r="F2" s="1698"/>
      <c r="G2" s="1698"/>
      <c r="H2" s="1698"/>
      <c r="I2" s="1698"/>
      <c r="J2" s="1698"/>
      <c r="K2" s="1698"/>
      <c r="L2" s="1698"/>
      <c r="M2" s="1698"/>
      <c r="N2" s="1698"/>
      <c r="O2" s="1698"/>
      <c r="P2" s="1698"/>
      <c r="Q2" s="1699"/>
    </row>
    <row r="3" spans="1:73" s="429" customFormat="1" ht="13.15" customHeight="1">
      <c r="A3" s="1700" t="s">
        <v>227</v>
      </c>
      <c r="B3" s="1701"/>
      <c r="C3" s="1701"/>
      <c r="D3" s="1701"/>
      <c r="E3" s="1701"/>
      <c r="F3" s="1701"/>
      <c r="G3" s="1701"/>
      <c r="H3" s="1701"/>
      <c r="I3" s="1701"/>
      <c r="J3" s="1701"/>
      <c r="K3" s="1701"/>
      <c r="L3" s="1701"/>
      <c r="M3" s="1701"/>
      <c r="N3" s="1701"/>
      <c r="O3" s="1701"/>
      <c r="P3" s="1701"/>
      <c r="Q3" s="1702"/>
    </row>
    <row r="4" spans="1:73" s="431" customFormat="1">
      <c r="A4" s="990" t="s">
        <v>589</v>
      </c>
      <c r="B4" s="991">
        <v>2007</v>
      </c>
      <c r="C4" s="991">
        <v>2008</v>
      </c>
      <c r="D4" s="991">
        <v>2009</v>
      </c>
      <c r="E4" s="991">
        <v>2010</v>
      </c>
      <c r="F4" s="991">
        <v>2011</v>
      </c>
      <c r="G4" s="991">
        <v>2012</v>
      </c>
      <c r="H4" s="991">
        <v>2013</v>
      </c>
      <c r="I4" s="991">
        <v>2014</v>
      </c>
      <c r="J4" s="991">
        <v>2015</v>
      </c>
      <c r="K4" s="991">
        <v>2016</v>
      </c>
      <c r="L4" s="991">
        <v>2017</v>
      </c>
      <c r="M4" s="991">
        <v>2018</v>
      </c>
      <c r="N4" s="991">
        <v>2019</v>
      </c>
      <c r="O4" s="991">
        <v>2020</v>
      </c>
      <c r="P4" s="991">
        <v>2021</v>
      </c>
      <c r="Q4" s="992">
        <v>2022</v>
      </c>
      <c r="R4" s="430"/>
      <c r="S4" s="430"/>
      <c r="T4" s="430"/>
      <c r="U4" s="430"/>
      <c r="V4" s="430"/>
      <c r="W4" s="430"/>
      <c r="X4" s="430"/>
      <c r="Y4" s="430"/>
      <c r="Z4" s="430"/>
      <c r="AA4" s="430"/>
      <c r="AB4" s="430"/>
      <c r="AC4" s="430"/>
      <c r="AD4" s="430"/>
      <c r="AE4" s="430"/>
      <c r="AF4" s="430"/>
      <c r="AG4" s="430"/>
      <c r="AH4" s="430"/>
      <c r="AI4" s="430"/>
      <c r="AJ4" s="430"/>
      <c r="AK4" s="430"/>
      <c r="AL4" s="430"/>
      <c r="AM4" s="430"/>
      <c r="AN4" s="430"/>
      <c r="AO4" s="430"/>
      <c r="AP4" s="430"/>
      <c r="AQ4" s="430"/>
      <c r="AR4" s="430"/>
      <c r="AS4" s="430"/>
      <c r="AT4" s="430"/>
      <c r="AU4" s="430"/>
      <c r="AV4" s="430"/>
      <c r="AW4" s="430"/>
      <c r="AX4" s="430"/>
      <c r="AY4" s="430"/>
      <c r="AZ4" s="430"/>
      <c r="BA4" s="430"/>
      <c r="BB4" s="430"/>
      <c r="BC4" s="430"/>
      <c r="BD4" s="430"/>
      <c r="BE4" s="430"/>
      <c r="BF4" s="430"/>
      <c r="BG4" s="430"/>
      <c r="BH4" s="430"/>
      <c r="BI4" s="430"/>
      <c r="BJ4" s="430"/>
      <c r="BK4" s="430"/>
      <c r="BL4" s="430"/>
      <c r="BM4" s="430"/>
      <c r="BN4" s="430"/>
      <c r="BO4" s="430"/>
      <c r="BP4" s="430"/>
      <c r="BQ4" s="430"/>
      <c r="BR4" s="430"/>
      <c r="BS4" s="430"/>
      <c r="BT4" s="430"/>
      <c r="BU4" s="430"/>
    </row>
    <row r="5" spans="1:73" s="430" customFormat="1">
      <c r="A5" s="432" t="s">
        <v>590</v>
      </c>
      <c r="B5" s="433"/>
      <c r="C5" s="433"/>
      <c r="D5" s="433"/>
      <c r="E5" s="433"/>
      <c r="F5" s="434"/>
      <c r="G5" s="433"/>
      <c r="H5" s="433"/>
      <c r="M5" s="435"/>
      <c r="Q5" s="436"/>
    </row>
    <row r="6" spans="1:73" s="430" customFormat="1" ht="15.75">
      <c r="A6" s="437" t="s">
        <v>591</v>
      </c>
      <c r="B6" s="433">
        <v>394368</v>
      </c>
      <c r="C6" s="433">
        <v>401392</v>
      </c>
      <c r="D6" s="433">
        <v>352051</v>
      </c>
      <c r="E6" s="433">
        <v>368939</v>
      </c>
      <c r="F6" s="433">
        <v>398667</v>
      </c>
      <c r="G6" s="433">
        <v>415026</v>
      </c>
      <c r="H6" s="433">
        <v>433654</v>
      </c>
      <c r="I6" s="438">
        <v>455017</v>
      </c>
      <c r="J6" s="438">
        <v>503889</v>
      </c>
      <c r="K6" s="438">
        <v>530270</v>
      </c>
      <c r="L6" s="438">
        <v>594107</v>
      </c>
      <c r="M6" s="435">
        <v>638847</v>
      </c>
      <c r="N6" s="438">
        <v>673233</v>
      </c>
      <c r="O6" s="438">
        <v>738112</v>
      </c>
      <c r="P6" s="438">
        <v>943928</v>
      </c>
      <c r="Q6" s="919">
        <v>787795</v>
      </c>
    </row>
    <row r="7" spans="1:73" s="430" customFormat="1" ht="15.75">
      <c r="A7" s="437" t="s">
        <v>592</v>
      </c>
      <c r="B7" s="433">
        <v>298796</v>
      </c>
      <c r="C7" s="433">
        <v>302253</v>
      </c>
      <c r="D7" s="433">
        <v>266939</v>
      </c>
      <c r="E7" s="433">
        <v>280649</v>
      </c>
      <c r="F7" s="433">
        <v>301826</v>
      </c>
      <c r="G7" s="433">
        <v>311627</v>
      </c>
      <c r="H7" s="433">
        <v>321055</v>
      </c>
      <c r="I7" s="438">
        <v>336275</v>
      </c>
      <c r="J7" s="438">
        <v>369877</v>
      </c>
      <c r="K7" s="438">
        <v>391837</v>
      </c>
      <c r="L7" s="438">
        <v>435384</v>
      </c>
      <c r="M7" s="435">
        <v>468926</v>
      </c>
      <c r="N7" s="438">
        <v>494513</v>
      </c>
      <c r="O7" s="438">
        <v>553505</v>
      </c>
      <c r="P7" s="438">
        <v>732007</v>
      </c>
      <c r="Q7" s="919">
        <v>570077</v>
      </c>
    </row>
    <row r="8" spans="1:73">
      <c r="A8" s="439"/>
      <c r="B8" s="433"/>
      <c r="C8" s="433"/>
      <c r="D8" s="433"/>
      <c r="E8" s="433"/>
      <c r="F8" s="433"/>
      <c r="G8" s="433"/>
      <c r="H8" s="433"/>
      <c r="I8" s="438"/>
      <c r="J8" s="438"/>
      <c r="K8" s="438"/>
      <c r="L8" s="438"/>
      <c r="M8" s="435"/>
      <c r="N8" s="438"/>
      <c r="O8" s="438"/>
      <c r="P8" s="438"/>
      <c r="Q8" s="436"/>
    </row>
    <row r="9" spans="1:73">
      <c r="A9" s="432" t="s">
        <v>593</v>
      </c>
      <c r="B9" s="433"/>
      <c r="C9" s="433"/>
      <c r="D9" s="433"/>
      <c r="E9" s="433"/>
      <c r="F9" s="433"/>
      <c r="G9" s="433"/>
      <c r="H9" s="433"/>
      <c r="I9" s="438"/>
      <c r="J9" s="438"/>
      <c r="K9" s="438"/>
      <c r="L9" s="438"/>
      <c r="M9" s="435"/>
      <c r="N9" s="438"/>
      <c r="O9" s="438"/>
      <c r="P9" s="438"/>
      <c r="Q9" s="436"/>
    </row>
    <row r="10" spans="1:73">
      <c r="A10" s="437" t="s">
        <v>594</v>
      </c>
      <c r="B10" s="433">
        <v>194327</v>
      </c>
      <c r="C10" s="433">
        <v>274250</v>
      </c>
      <c r="D10" s="433">
        <v>241637</v>
      </c>
      <c r="E10" s="433">
        <v>221090</v>
      </c>
      <c r="F10" s="433">
        <v>237586</v>
      </c>
      <c r="G10" s="433">
        <v>243459</v>
      </c>
      <c r="H10" s="433">
        <v>259681</v>
      </c>
      <c r="I10" s="438">
        <v>279282</v>
      </c>
      <c r="J10" s="438">
        <v>282091</v>
      </c>
      <c r="K10" s="438">
        <v>309188</v>
      </c>
      <c r="L10" s="438">
        <v>327314</v>
      </c>
      <c r="M10" s="435">
        <v>367382</v>
      </c>
      <c r="N10" s="438">
        <v>396836</v>
      </c>
      <c r="O10" s="438">
        <v>400298</v>
      </c>
      <c r="P10" s="438">
        <v>434810</v>
      </c>
      <c r="Q10" s="919">
        <v>453588</v>
      </c>
    </row>
    <row r="11" spans="1:73">
      <c r="A11" s="437" t="s">
        <v>595</v>
      </c>
      <c r="B11" s="433">
        <v>129200</v>
      </c>
      <c r="C11" s="433">
        <v>156093</v>
      </c>
      <c r="D11" s="433">
        <v>189687</v>
      </c>
      <c r="E11" s="433">
        <v>151027</v>
      </c>
      <c r="F11" s="433">
        <v>141908</v>
      </c>
      <c r="G11" s="433">
        <v>139832</v>
      </c>
      <c r="H11" s="433">
        <v>145731</v>
      </c>
      <c r="I11" s="438">
        <v>150587</v>
      </c>
      <c r="J11" s="438">
        <v>156929</v>
      </c>
      <c r="K11" s="438">
        <v>170469</v>
      </c>
      <c r="L11" s="438">
        <v>187693</v>
      </c>
      <c r="M11" s="435">
        <v>273808</v>
      </c>
      <c r="N11" s="438">
        <v>212288</v>
      </c>
      <c r="O11" s="438">
        <v>247593</v>
      </c>
      <c r="P11" s="438">
        <v>236282</v>
      </c>
      <c r="Q11" s="919">
        <v>238504</v>
      </c>
    </row>
    <row r="12" spans="1:73">
      <c r="A12" s="437"/>
      <c r="B12" s="433"/>
      <c r="C12" s="433"/>
      <c r="D12" s="433"/>
      <c r="E12" s="433"/>
      <c r="F12" s="433"/>
      <c r="G12" s="433"/>
      <c r="H12" s="433"/>
      <c r="I12" s="438"/>
      <c r="J12" s="438"/>
      <c r="K12" s="438"/>
      <c r="L12" s="438"/>
      <c r="M12" s="435"/>
      <c r="N12" s="438"/>
      <c r="P12" s="438"/>
      <c r="Q12" s="436"/>
    </row>
    <row r="13" spans="1:73" s="429" customFormat="1">
      <c r="A13" s="432" t="s">
        <v>596</v>
      </c>
      <c r="B13" s="441">
        <v>455802</v>
      </c>
      <c r="C13" s="441">
        <v>415896</v>
      </c>
      <c r="D13" s="441">
        <v>372830</v>
      </c>
      <c r="E13" s="441">
        <v>367027</v>
      </c>
      <c r="F13" s="441">
        <v>389084</v>
      </c>
      <c r="G13" s="441">
        <v>420621</v>
      </c>
      <c r="H13" s="441">
        <v>441615</v>
      </c>
      <c r="I13" s="442">
        <v>458162</v>
      </c>
      <c r="J13" s="442">
        <v>500368</v>
      </c>
      <c r="K13" s="442">
        <v>536830</v>
      </c>
      <c r="L13" s="442">
        <v>596678</v>
      </c>
      <c r="M13" s="443">
        <v>613555</v>
      </c>
      <c r="N13" s="442">
        <v>711075</v>
      </c>
      <c r="O13" s="442">
        <v>667616</v>
      </c>
      <c r="P13" s="442">
        <v>700117</v>
      </c>
      <c r="Q13" s="920">
        <v>748746</v>
      </c>
    </row>
    <row r="14" spans="1:73" s="429" customFormat="1">
      <c r="A14" s="432" t="s">
        <v>597</v>
      </c>
      <c r="B14" s="441">
        <v>344617</v>
      </c>
      <c r="C14" s="441">
        <v>345067</v>
      </c>
      <c r="D14" s="441">
        <v>320246</v>
      </c>
      <c r="E14" s="441">
        <v>307001</v>
      </c>
      <c r="F14" s="441">
        <v>323072</v>
      </c>
      <c r="G14" s="441">
        <v>345649</v>
      </c>
      <c r="H14" s="441">
        <v>360958</v>
      </c>
      <c r="I14" s="442">
        <v>374870</v>
      </c>
      <c r="J14" s="442">
        <v>403750</v>
      </c>
      <c r="K14" s="442">
        <v>432454</v>
      </c>
      <c r="L14" s="442">
        <v>464806</v>
      </c>
      <c r="M14" s="443">
        <v>489918</v>
      </c>
      <c r="N14" s="442">
        <v>552449</v>
      </c>
      <c r="O14" s="442">
        <v>521700</v>
      </c>
      <c r="P14" s="442">
        <v>576452</v>
      </c>
      <c r="Q14" s="920">
        <v>560655</v>
      </c>
    </row>
    <row r="15" spans="1:73">
      <c r="A15" s="437"/>
      <c r="B15" s="433"/>
      <c r="C15" s="433"/>
      <c r="D15" s="433"/>
      <c r="E15" s="433"/>
      <c r="F15" s="433"/>
      <c r="G15" s="433"/>
      <c r="H15" s="433"/>
      <c r="I15" s="438"/>
      <c r="J15" s="438"/>
      <c r="K15" s="438"/>
      <c r="L15" s="438"/>
      <c r="M15" s="435"/>
      <c r="O15" s="438"/>
      <c r="P15" s="438"/>
      <c r="Q15" s="436"/>
    </row>
    <row r="16" spans="1:73" ht="15.75">
      <c r="A16" s="432" t="s">
        <v>598</v>
      </c>
      <c r="B16" s="433"/>
      <c r="C16" s="433"/>
      <c r="D16" s="433"/>
      <c r="E16" s="433"/>
      <c r="F16" s="433"/>
      <c r="G16" s="433"/>
      <c r="H16" s="433"/>
      <c r="I16" s="438"/>
      <c r="J16" s="438"/>
      <c r="K16" s="438"/>
      <c r="L16" s="438"/>
      <c r="M16" s="435"/>
      <c r="N16" s="438"/>
      <c r="O16" s="438"/>
      <c r="P16" s="438"/>
      <c r="Q16" s="436"/>
    </row>
    <row r="17" spans="1:17">
      <c r="A17" s="437" t="s">
        <v>599</v>
      </c>
      <c r="B17" s="433">
        <v>98564</v>
      </c>
      <c r="C17" s="433">
        <v>120173</v>
      </c>
      <c r="D17" s="433">
        <v>102607</v>
      </c>
      <c r="E17" s="433">
        <v>93238</v>
      </c>
      <c r="F17" s="433">
        <v>103233</v>
      </c>
      <c r="G17" s="433">
        <v>110000</v>
      </c>
      <c r="H17" s="433">
        <v>116420</v>
      </c>
      <c r="I17" s="438">
        <v>123086</v>
      </c>
      <c r="J17" s="438">
        <v>126359</v>
      </c>
      <c r="K17" s="438">
        <v>142300</v>
      </c>
      <c r="L17" s="438">
        <v>153195</v>
      </c>
      <c r="M17" s="435">
        <v>179179</v>
      </c>
      <c r="N17" s="438">
        <v>199223</v>
      </c>
      <c r="O17" s="438">
        <v>194405</v>
      </c>
      <c r="P17" s="438">
        <v>237992</v>
      </c>
      <c r="Q17" s="919">
        <v>275856</v>
      </c>
    </row>
    <row r="18" spans="1:17">
      <c r="A18" s="437"/>
      <c r="B18" s="433"/>
      <c r="C18" s="433"/>
      <c r="D18" s="433"/>
      <c r="E18" s="433"/>
      <c r="F18" s="433"/>
      <c r="G18" s="433"/>
      <c r="H18" s="433"/>
      <c r="I18" s="438"/>
      <c r="J18" s="438"/>
      <c r="K18" s="438"/>
      <c r="L18" s="438"/>
      <c r="M18" s="435"/>
      <c r="N18" s="438"/>
      <c r="O18" s="438"/>
      <c r="P18" s="438"/>
      <c r="Q18" s="436"/>
    </row>
    <row r="19" spans="1:17">
      <c r="A19" s="437" t="s">
        <v>600</v>
      </c>
      <c r="B19" s="433">
        <v>44108</v>
      </c>
      <c r="C19" s="433">
        <v>81387</v>
      </c>
      <c r="D19" s="433">
        <v>69920</v>
      </c>
      <c r="E19" s="433">
        <v>64086</v>
      </c>
      <c r="F19" s="433">
        <v>66796</v>
      </c>
      <c r="G19" s="433">
        <v>64057</v>
      </c>
      <c r="H19" s="433">
        <v>67952</v>
      </c>
      <c r="I19" s="438">
        <v>73914</v>
      </c>
      <c r="J19" s="438">
        <v>72594</v>
      </c>
      <c r="K19" s="438">
        <v>74796</v>
      </c>
      <c r="L19" s="438">
        <v>79276</v>
      </c>
      <c r="M19" s="435">
        <v>83606</v>
      </c>
      <c r="N19" s="438">
        <v>86705</v>
      </c>
      <c r="O19" s="438">
        <v>90779</v>
      </c>
      <c r="P19" s="438">
        <v>89642</v>
      </c>
      <c r="Q19" s="919">
        <v>77621</v>
      </c>
    </row>
    <row r="20" spans="1:17">
      <c r="A20" s="437" t="s">
        <v>601</v>
      </c>
      <c r="B20" s="433">
        <v>7392</v>
      </c>
      <c r="C20" s="433">
        <v>8344</v>
      </c>
      <c r="D20" s="433">
        <v>7993</v>
      </c>
      <c r="E20" s="433">
        <v>7006</v>
      </c>
      <c r="F20" s="433">
        <v>7632</v>
      </c>
      <c r="G20" s="433">
        <v>8704</v>
      </c>
      <c r="H20" s="433">
        <v>8749</v>
      </c>
      <c r="I20" s="438">
        <v>9555</v>
      </c>
      <c r="J20" s="438">
        <v>9707</v>
      </c>
      <c r="K20" s="438">
        <v>10311</v>
      </c>
      <c r="L20" s="438">
        <v>10238</v>
      </c>
      <c r="M20" s="435">
        <v>11023</v>
      </c>
      <c r="N20" s="438">
        <v>11846</v>
      </c>
      <c r="O20" s="438">
        <v>10544</v>
      </c>
      <c r="P20" s="438">
        <v>10180</v>
      </c>
      <c r="Q20" s="919">
        <v>9120</v>
      </c>
    </row>
    <row r="21" spans="1:17" s="429" customFormat="1">
      <c r="A21" s="445" t="s">
        <v>602</v>
      </c>
      <c r="B21" s="441">
        <v>150064</v>
      </c>
      <c r="C21" s="441">
        <v>209904</v>
      </c>
      <c r="D21" s="441">
        <v>180520</v>
      </c>
      <c r="E21" s="441">
        <v>164330</v>
      </c>
      <c r="F21" s="441">
        <v>177661</v>
      </c>
      <c r="G21" s="441">
        <v>182761</v>
      </c>
      <c r="H21" s="441">
        <v>193121</v>
      </c>
      <c r="I21" s="442">
        <v>206555</v>
      </c>
      <c r="J21" s="442">
        <v>208660</v>
      </c>
      <c r="K21" s="442">
        <v>227407</v>
      </c>
      <c r="L21" s="442">
        <v>242709</v>
      </c>
      <c r="M21" s="443">
        <v>273808</v>
      </c>
      <c r="N21" s="442">
        <v>297774</v>
      </c>
      <c r="O21" s="442">
        <v>295728</v>
      </c>
      <c r="P21" s="442">
        <v>337814</v>
      </c>
      <c r="Q21" s="920">
        <v>362597</v>
      </c>
    </row>
    <row r="22" spans="1:17">
      <c r="A22" s="439"/>
      <c r="B22" s="433"/>
      <c r="C22" s="433"/>
      <c r="D22" s="433"/>
      <c r="E22" s="433"/>
      <c r="F22" s="433"/>
      <c r="G22" s="433"/>
      <c r="H22" s="433"/>
      <c r="I22" s="438"/>
      <c r="J22" s="438"/>
      <c r="K22" s="438"/>
      <c r="L22" s="438"/>
      <c r="M22" s="435"/>
      <c r="N22" s="438"/>
      <c r="O22" s="438"/>
      <c r="P22" s="438"/>
      <c r="Q22" s="436"/>
    </row>
    <row r="23" spans="1:17" ht="15.75">
      <c r="A23" s="432" t="s">
        <v>603</v>
      </c>
      <c r="B23" s="433"/>
      <c r="C23" s="433"/>
      <c r="D23" s="433"/>
      <c r="E23" s="433"/>
      <c r="F23" s="433"/>
      <c r="G23" s="433"/>
      <c r="H23" s="433"/>
      <c r="I23" s="438"/>
      <c r="J23" s="438"/>
      <c r="K23" s="438"/>
      <c r="L23" s="438"/>
      <c r="M23" s="435"/>
      <c r="N23" s="438"/>
      <c r="O23" s="438"/>
      <c r="P23" s="438"/>
      <c r="Q23" s="436"/>
    </row>
    <row r="24" spans="1:17" ht="15.75">
      <c r="A24" s="437" t="s">
        <v>604</v>
      </c>
      <c r="B24" s="433">
        <v>40786</v>
      </c>
      <c r="C24" s="433">
        <v>42388</v>
      </c>
      <c r="D24" s="433">
        <v>43953</v>
      </c>
      <c r="E24" s="433">
        <v>48214</v>
      </c>
      <c r="F24" s="433">
        <v>49000</v>
      </c>
      <c r="G24" s="433">
        <v>63636</v>
      </c>
      <c r="H24" s="433">
        <v>74280</v>
      </c>
      <c r="I24" s="438">
        <v>67865</v>
      </c>
      <c r="J24" s="438">
        <v>63981</v>
      </c>
      <c r="K24" s="438">
        <v>72744</v>
      </c>
      <c r="L24" s="438">
        <v>79557</v>
      </c>
      <c r="M24" s="435">
        <v>85563</v>
      </c>
      <c r="N24" s="438">
        <v>80526</v>
      </c>
      <c r="O24" s="438">
        <v>76184</v>
      </c>
      <c r="P24" s="438">
        <v>83716</v>
      </c>
      <c r="Q24" s="919">
        <v>92847</v>
      </c>
    </row>
    <row r="25" spans="1:17" ht="15.75">
      <c r="A25" s="437" t="s">
        <v>605</v>
      </c>
      <c r="B25" s="433">
        <v>40798</v>
      </c>
      <c r="C25" s="433">
        <v>42395</v>
      </c>
      <c r="D25" s="433">
        <v>43868</v>
      </c>
      <c r="E25" s="433">
        <v>48275</v>
      </c>
      <c r="F25" s="433">
        <v>49037</v>
      </c>
      <c r="G25" s="433">
        <v>63642</v>
      </c>
      <c r="H25" s="433">
        <v>74283</v>
      </c>
      <c r="I25" s="438">
        <v>67869</v>
      </c>
      <c r="J25" s="438">
        <v>64010</v>
      </c>
      <c r="K25" s="438">
        <v>72708</v>
      </c>
      <c r="L25" s="438">
        <v>79580</v>
      </c>
      <c r="M25" s="435">
        <v>85571</v>
      </c>
      <c r="N25" s="438">
        <v>80545</v>
      </c>
      <c r="O25" s="438">
        <v>76184</v>
      </c>
      <c r="P25" s="438">
        <v>83717</v>
      </c>
      <c r="Q25" s="919">
        <v>92848</v>
      </c>
    </row>
    <row r="26" spans="1:17" hidden="1">
      <c r="A26" s="437" t="s">
        <v>606</v>
      </c>
      <c r="B26" s="433"/>
      <c r="C26" s="433"/>
      <c r="D26" s="433"/>
      <c r="E26" s="433"/>
      <c r="F26" s="433"/>
      <c r="G26" s="433"/>
      <c r="H26" s="433"/>
      <c r="I26" s="438"/>
      <c r="J26" s="438"/>
      <c r="K26" s="438"/>
      <c r="L26" s="438"/>
      <c r="M26" s="435"/>
      <c r="N26" s="438">
        <v>0</v>
      </c>
      <c r="O26" s="438"/>
      <c r="P26" s="438"/>
      <c r="Q26" s="919">
        <v>74662</v>
      </c>
    </row>
    <row r="27" spans="1:17">
      <c r="A27" s="437" t="s">
        <v>607</v>
      </c>
      <c r="B27" s="433">
        <v>47336</v>
      </c>
      <c r="C27" s="433">
        <v>42159</v>
      </c>
      <c r="D27" s="433">
        <v>42282</v>
      </c>
      <c r="E27" s="433">
        <v>46734</v>
      </c>
      <c r="F27" s="433">
        <v>44873</v>
      </c>
      <c r="G27" s="433">
        <v>59871</v>
      </c>
      <c r="H27" s="433">
        <v>63709</v>
      </c>
      <c r="I27" s="438">
        <v>56166</v>
      </c>
      <c r="J27" s="438">
        <v>58284</v>
      </c>
      <c r="K27" s="438">
        <v>62604</v>
      </c>
      <c r="L27" s="438">
        <v>84727</v>
      </c>
      <c r="M27" s="435">
        <v>90192</v>
      </c>
      <c r="N27" s="438">
        <v>72270</v>
      </c>
      <c r="O27" s="438">
        <v>71575</v>
      </c>
      <c r="P27" s="438">
        <v>65063</v>
      </c>
      <c r="Q27" s="436"/>
    </row>
    <row r="28" spans="1:17">
      <c r="A28" s="432" t="s">
        <v>608</v>
      </c>
      <c r="B28" s="433"/>
      <c r="C28" s="433"/>
      <c r="D28" s="433"/>
      <c r="E28" s="433"/>
      <c r="F28" s="433"/>
      <c r="G28" s="433"/>
      <c r="H28" s="433"/>
      <c r="I28" s="438"/>
      <c r="J28" s="438"/>
      <c r="K28" s="438"/>
      <c r="L28" s="438"/>
      <c r="M28" s="435"/>
      <c r="N28" s="438"/>
      <c r="O28" s="438"/>
      <c r="P28" s="438"/>
      <c r="Q28" s="919"/>
    </row>
    <row r="29" spans="1:17">
      <c r="A29" s="437" t="s">
        <v>609</v>
      </c>
      <c r="B29" s="433">
        <v>49241</v>
      </c>
      <c r="C29" s="433">
        <v>68470</v>
      </c>
      <c r="D29" s="433">
        <v>65322</v>
      </c>
      <c r="E29" s="433">
        <v>61499</v>
      </c>
      <c r="F29" s="433">
        <v>65771</v>
      </c>
      <c r="G29" s="433">
        <v>76646</v>
      </c>
      <c r="H29" s="433">
        <v>93174</v>
      </c>
      <c r="I29" s="438">
        <v>107823</v>
      </c>
      <c r="J29" s="438">
        <v>88486</v>
      </c>
      <c r="K29" s="438">
        <v>87447</v>
      </c>
      <c r="L29" s="438">
        <v>92138</v>
      </c>
      <c r="M29" s="435">
        <v>96091</v>
      </c>
      <c r="N29" s="438">
        <v>98234</v>
      </c>
      <c r="O29" s="438">
        <v>97636</v>
      </c>
      <c r="P29" s="438">
        <v>108345</v>
      </c>
      <c r="Q29" s="919">
        <v>114223</v>
      </c>
    </row>
    <row r="30" spans="1:17">
      <c r="A30" s="437" t="s">
        <v>610</v>
      </c>
      <c r="B30" s="433">
        <v>55888</v>
      </c>
      <c r="C30" s="433">
        <v>65222</v>
      </c>
      <c r="D30" s="433">
        <v>63483</v>
      </c>
      <c r="E30" s="433">
        <v>58510</v>
      </c>
      <c r="F30" s="433">
        <v>58341</v>
      </c>
      <c r="G30" s="433">
        <v>72346</v>
      </c>
      <c r="H30" s="433">
        <v>76731</v>
      </c>
      <c r="I30" s="438">
        <v>93711</v>
      </c>
      <c r="J30" s="438">
        <v>80593</v>
      </c>
      <c r="K30" s="438">
        <v>77105</v>
      </c>
      <c r="L30" s="438">
        <v>95613</v>
      </c>
      <c r="M30" s="435">
        <v>97296</v>
      </c>
      <c r="N30" s="438">
        <v>87817</v>
      </c>
      <c r="O30" s="438">
        <v>81171</v>
      </c>
      <c r="P30" s="438">
        <v>94033</v>
      </c>
      <c r="Q30" s="919">
        <v>92099</v>
      </c>
    </row>
    <row r="31" spans="1:17" hidden="1">
      <c r="A31" s="437" t="s">
        <v>611</v>
      </c>
      <c r="B31" s="433"/>
      <c r="C31" s="433"/>
      <c r="D31" s="433"/>
      <c r="E31" s="433"/>
      <c r="F31" s="433"/>
      <c r="G31" s="433"/>
      <c r="H31" s="433"/>
      <c r="I31" s="438"/>
      <c r="J31" s="438"/>
      <c r="K31" s="438"/>
      <c r="L31" s="438"/>
      <c r="M31" s="435"/>
      <c r="N31" s="438">
        <v>0</v>
      </c>
      <c r="O31" s="438"/>
      <c r="P31" s="438"/>
      <c r="Q31" s="919">
        <v>8758</v>
      </c>
    </row>
    <row r="32" spans="1:17" hidden="1">
      <c r="A32" s="437" t="s">
        <v>612</v>
      </c>
      <c r="B32" s="446">
        <v>4</v>
      </c>
      <c r="C32" s="447">
        <v>1</v>
      </c>
      <c r="D32" s="447" t="s">
        <v>63</v>
      </c>
      <c r="E32" s="447"/>
      <c r="F32" s="448"/>
      <c r="G32" s="448"/>
      <c r="H32" s="448"/>
      <c r="I32" s="438"/>
      <c r="J32" s="438"/>
      <c r="K32" s="438"/>
      <c r="L32" s="438"/>
      <c r="M32" s="435"/>
      <c r="N32" s="438">
        <v>0</v>
      </c>
      <c r="O32" s="438"/>
      <c r="P32" s="438"/>
      <c r="Q32" s="919">
        <v>107169</v>
      </c>
    </row>
    <row r="33" spans="1:17" hidden="1">
      <c r="A33" s="437" t="s">
        <v>613</v>
      </c>
      <c r="B33" s="433">
        <v>13</v>
      </c>
      <c r="C33" s="433">
        <v>3</v>
      </c>
      <c r="D33" s="433">
        <v>4</v>
      </c>
      <c r="E33" s="433"/>
      <c r="F33" s="433"/>
      <c r="G33" s="433"/>
      <c r="H33" s="433"/>
      <c r="I33" s="438"/>
      <c r="J33" s="438"/>
      <c r="K33" s="438"/>
      <c r="L33" s="438"/>
      <c r="M33" s="435"/>
      <c r="N33" s="438">
        <v>0</v>
      </c>
      <c r="O33" s="438"/>
      <c r="P33" s="438"/>
      <c r="Q33" s="919">
        <v>229886</v>
      </c>
    </row>
    <row r="34" spans="1:17" s="429" customFormat="1">
      <c r="A34" s="432" t="s">
        <v>614</v>
      </c>
      <c r="B34" s="441">
        <v>9646</v>
      </c>
      <c r="C34" s="441">
        <v>9140</v>
      </c>
      <c r="D34" s="441">
        <v>8633</v>
      </c>
      <c r="E34" s="441">
        <v>7629</v>
      </c>
      <c r="F34" s="441">
        <v>7647</v>
      </c>
      <c r="G34" s="441">
        <v>7999</v>
      </c>
      <c r="H34" s="441">
        <v>7721</v>
      </c>
      <c r="I34" s="442">
        <v>7927</v>
      </c>
      <c r="J34" s="442">
        <v>8241</v>
      </c>
      <c r="K34" s="442">
        <v>8167</v>
      </c>
      <c r="L34" s="442">
        <v>8113</v>
      </c>
      <c r="M34" s="443">
        <v>8089</v>
      </c>
      <c r="N34" s="442">
        <v>9127</v>
      </c>
      <c r="O34" s="442">
        <v>8061</v>
      </c>
      <c r="P34" s="442">
        <v>8703</v>
      </c>
      <c r="Q34" s="920">
        <v>8758</v>
      </c>
    </row>
    <row r="35" spans="1:17" s="429" customFormat="1">
      <c r="A35" s="432" t="s">
        <v>615</v>
      </c>
      <c r="B35" s="441">
        <v>76866</v>
      </c>
      <c r="C35" s="441">
        <v>96415</v>
      </c>
      <c r="D35" s="441">
        <v>90493</v>
      </c>
      <c r="E35" s="441">
        <v>80927</v>
      </c>
      <c r="F35" s="441">
        <v>86159</v>
      </c>
      <c r="G35" s="441">
        <v>86935</v>
      </c>
      <c r="H35" s="441">
        <v>85004</v>
      </c>
      <c r="I35" s="442">
        <v>71685</v>
      </c>
      <c r="J35" s="442">
        <v>75461</v>
      </c>
      <c r="K35" s="442">
        <v>76943</v>
      </c>
      <c r="L35" s="442">
        <v>83394</v>
      </c>
      <c r="M35" s="443">
        <v>84939</v>
      </c>
      <c r="N35" s="442">
        <v>115673</v>
      </c>
      <c r="O35" s="442">
        <v>122037</v>
      </c>
      <c r="P35" s="442">
        <v>119309</v>
      </c>
      <c r="Q35" s="920">
        <v>107169</v>
      </c>
    </row>
    <row r="36" spans="1:17" s="429" customFormat="1">
      <c r="A36" s="432" t="s">
        <v>616</v>
      </c>
      <c r="B36" s="441">
        <v>172422</v>
      </c>
      <c r="C36" s="441">
        <v>220333</v>
      </c>
      <c r="D36" s="441">
        <v>181702</v>
      </c>
      <c r="E36" s="441">
        <v>169085</v>
      </c>
      <c r="F36" s="441">
        <v>166035</v>
      </c>
      <c r="G36" s="441">
        <v>172122</v>
      </c>
      <c r="H36" s="441">
        <v>183030</v>
      </c>
      <c r="I36" s="442">
        <v>192609</v>
      </c>
      <c r="J36" s="442">
        <v>198349</v>
      </c>
      <c r="K36" s="442">
        <v>215764</v>
      </c>
      <c r="L36" s="442">
        <v>215944</v>
      </c>
      <c r="M36" s="443">
        <v>232910</v>
      </c>
      <c r="N36" s="442">
        <v>255609</v>
      </c>
      <c r="O36" s="442">
        <v>256941</v>
      </c>
      <c r="P36" s="442">
        <v>223745</v>
      </c>
      <c r="Q36" s="920">
        <v>229886</v>
      </c>
    </row>
    <row r="37" spans="1:17">
      <c r="A37" s="437"/>
      <c r="B37" s="433"/>
      <c r="C37" s="433"/>
      <c r="D37" s="433"/>
      <c r="E37" s="433"/>
      <c r="F37" s="433"/>
      <c r="G37" s="433"/>
      <c r="H37" s="433"/>
      <c r="I37" s="438"/>
      <c r="J37" s="438"/>
      <c r="K37" s="438"/>
      <c r="L37" s="438"/>
      <c r="M37" s="435"/>
      <c r="N37" s="438"/>
      <c r="O37" s="438"/>
      <c r="P37" s="438"/>
      <c r="Q37" s="436"/>
    </row>
    <row r="38" spans="1:17">
      <c r="A38" s="445" t="s">
        <v>617</v>
      </c>
      <c r="B38" s="433">
        <v>1380150</v>
      </c>
      <c r="C38" s="433">
        <v>1497131</v>
      </c>
      <c r="D38" s="433">
        <v>1547168</v>
      </c>
      <c r="E38" s="433">
        <v>1614121</v>
      </c>
      <c r="F38" s="433">
        <v>1719247</v>
      </c>
      <c r="G38" s="433">
        <v>1838007</v>
      </c>
      <c r="H38" s="433">
        <v>1903849</v>
      </c>
      <c r="I38" s="438">
        <v>2013462</v>
      </c>
      <c r="J38" s="438">
        <v>2074702</v>
      </c>
      <c r="K38" s="438">
        <v>2138546</v>
      </c>
      <c r="L38" s="438">
        <v>2202390</v>
      </c>
      <c r="M38" s="435">
        <v>2415550</v>
      </c>
      <c r="N38" s="438">
        <v>2519866</v>
      </c>
      <c r="O38" s="438">
        <v>2664627</v>
      </c>
      <c r="P38" s="438">
        <v>2838435</v>
      </c>
      <c r="Q38" s="919">
        <v>3022382</v>
      </c>
    </row>
    <row r="39" spans="1:17">
      <c r="A39" s="437"/>
      <c r="B39" s="449"/>
      <c r="C39" s="449"/>
      <c r="D39" s="449"/>
      <c r="E39" s="449"/>
      <c r="F39" s="449"/>
      <c r="G39" s="449"/>
      <c r="H39" s="449"/>
      <c r="I39" s="430"/>
      <c r="J39" s="430"/>
      <c r="K39" s="430"/>
      <c r="L39" s="430"/>
      <c r="M39" s="450"/>
      <c r="N39" s="430"/>
      <c r="O39" s="430"/>
      <c r="P39" s="430"/>
      <c r="Q39" s="436"/>
    </row>
    <row r="40" spans="1:17" s="429" customFormat="1">
      <c r="A40" s="432" t="s">
        <v>618</v>
      </c>
      <c r="B40" s="451"/>
      <c r="C40" s="451"/>
      <c r="D40" s="451"/>
      <c r="E40" s="451"/>
      <c r="F40" s="451"/>
      <c r="G40" s="451"/>
      <c r="H40" s="451"/>
      <c r="I40" s="452"/>
      <c r="J40" s="452"/>
      <c r="K40" s="452"/>
      <c r="L40" s="452"/>
      <c r="M40" s="453"/>
      <c r="N40" s="452"/>
      <c r="O40" s="452"/>
      <c r="P40" s="452"/>
      <c r="Q40" s="444"/>
    </row>
    <row r="41" spans="1:17">
      <c r="A41" s="437" t="s">
        <v>619</v>
      </c>
      <c r="B41" s="449">
        <v>2.9</v>
      </c>
      <c r="C41" s="449">
        <v>3</v>
      </c>
      <c r="D41" s="454">
        <v>2.7</v>
      </c>
      <c r="E41" s="454">
        <v>3</v>
      </c>
      <c r="F41" s="454">
        <v>3.1</v>
      </c>
      <c r="G41" s="454">
        <v>3.2</v>
      </c>
      <c r="H41" s="454">
        <v>3.1</v>
      </c>
      <c r="I41" s="455">
        <v>3</v>
      </c>
      <c r="J41" s="455">
        <v>2.9</v>
      </c>
      <c r="K41" s="430">
        <v>3.1</v>
      </c>
      <c r="L41" s="430">
        <v>2.7</v>
      </c>
      <c r="M41" s="450">
        <v>3.4</v>
      </c>
      <c r="N41" s="430">
        <v>2.6</v>
      </c>
      <c r="O41" s="430">
        <v>3</v>
      </c>
      <c r="P41" s="430">
        <v>6.3</v>
      </c>
      <c r="Q41" s="436">
        <v>8.3000000000000007</v>
      </c>
    </row>
    <row r="42" spans="1:17" s="461" customFormat="1" ht="48" customHeight="1">
      <c r="A42" s="1174" t="s">
        <v>620</v>
      </c>
      <c r="B42" s="456">
        <v>15.1</v>
      </c>
      <c r="C42" s="456">
        <v>13.9</v>
      </c>
      <c r="D42" s="456">
        <v>13.5</v>
      </c>
      <c r="E42" s="456">
        <v>13</v>
      </c>
      <c r="F42" s="456">
        <v>12.6</v>
      </c>
      <c r="G42" s="456">
        <v>12</v>
      </c>
      <c r="H42" s="456">
        <v>11.7</v>
      </c>
      <c r="I42" s="457">
        <v>11.5</v>
      </c>
      <c r="J42" s="458">
        <v>11.5</v>
      </c>
      <c r="K42" s="458">
        <v>11.3</v>
      </c>
      <c r="L42" s="458">
        <v>10.9</v>
      </c>
      <c r="M42" s="459">
        <v>10.9</v>
      </c>
      <c r="N42" s="458">
        <v>10.7</v>
      </c>
      <c r="O42" s="458">
        <v>11.1</v>
      </c>
      <c r="P42" s="458">
        <v>12.5</v>
      </c>
      <c r="Q42" s="921">
        <v>15</v>
      </c>
    </row>
    <row r="43" spans="1:17" ht="25.5">
      <c r="A43" s="462" t="s">
        <v>621</v>
      </c>
      <c r="B43" s="449">
        <v>13.4</v>
      </c>
      <c r="C43" s="449">
        <v>11.8</v>
      </c>
      <c r="D43" s="454">
        <v>11.2</v>
      </c>
      <c r="E43" s="454">
        <v>10.5</v>
      </c>
      <c r="F43" s="454">
        <v>10.5</v>
      </c>
      <c r="G43" s="454">
        <v>10.199999999999999</v>
      </c>
      <c r="H43" s="454">
        <v>10</v>
      </c>
      <c r="I43" s="430">
        <v>9.8000000000000007</v>
      </c>
      <c r="J43" s="430">
        <v>10.1</v>
      </c>
      <c r="K43" s="430">
        <v>9.8000000000000007</v>
      </c>
      <c r="L43" s="430">
        <v>9.5</v>
      </c>
      <c r="M43" s="450">
        <v>9.6</v>
      </c>
      <c r="N43" s="430">
        <v>9.3000000000000007</v>
      </c>
      <c r="O43" s="430">
        <v>9.5</v>
      </c>
      <c r="P43" s="430">
        <v>11.2</v>
      </c>
      <c r="Q43" s="436">
        <v>13.8</v>
      </c>
    </row>
    <row r="44" spans="1:17">
      <c r="A44" s="463"/>
      <c r="B44" s="449"/>
      <c r="C44" s="449"/>
      <c r="D44" s="454"/>
      <c r="E44" s="454"/>
      <c r="F44" s="454"/>
      <c r="G44" s="454"/>
      <c r="H44" s="454"/>
      <c r="I44" s="430"/>
      <c r="J44" s="464"/>
      <c r="K44" s="464"/>
      <c r="L44" s="464"/>
      <c r="M44" s="464"/>
      <c r="N44" s="464"/>
      <c r="O44" s="464"/>
      <c r="P44" s="464"/>
      <c r="Q44" s="465"/>
    </row>
    <row r="45" spans="1:17" s="461" customFormat="1">
      <c r="A45" s="466"/>
      <c r="B45" s="467"/>
      <c r="C45" s="467"/>
      <c r="D45" s="467"/>
      <c r="E45" s="468"/>
      <c r="F45" s="468"/>
      <c r="G45" s="457"/>
      <c r="H45" s="457"/>
      <c r="I45" s="457"/>
      <c r="J45" s="457"/>
      <c r="K45" s="457"/>
      <c r="L45" s="457"/>
      <c r="M45" s="457"/>
      <c r="N45" s="457"/>
      <c r="O45" s="457"/>
      <c r="P45" s="457"/>
      <c r="Q45" s="460"/>
    </row>
    <row r="46" spans="1:17" s="469" customFormat="1" ht="81" customHeight="1">
      <c r="A46" s="1703" t="s">
        <v>622</v>
      </c>
      <c r="B46" s="1704"/>
      <c r="C46" s="1704"/>
      <c r="D46" s="1704"/>
      <c r="E46" s="1704"/>
      <c r="F46" s="1704"/>
      <c r="G46" s="1704"/>
      <c r="H46" s="1704"/>
      <c r="I46" s="1704"/>
      <c r="J46" s="1704"/>
      <c r="K46" s="1704"/>
      <c r="L46" s="1704"/>
      <c r="M46" s="1704"/>
      <c r="N46" s="1704"/>
      <c r="O46" s="1704"/>
      <c r="P46" s="1704"/>
      <c r="Q46" s="1705"/>
    </row>
    <row r="47" spans="1:17" s="469" customFormat="1" ht="28.5" customHeight="1">
      <c r="A47" s="1688" t="s">
        <v>623</v>
      </c>
      <c r="B47" s="1689"/>
      <c r="C47" s="1689"/>
      <c r="D47" s="1689"/>
      <c r="E47" s="1689"/>
      <c r="F47" s="1689"/>
      <c r="G47" s="1689"/>
      <c r="H47" s="1689"/>
      <c r="I47" s="1689"/>
      <c r="J47" s="1689"/>
      <c r="K47" s="1689"/>
      <c r="L47" s="1689"/>
      <c r="M47" s="1689"/>
      <c r="N47" s="1689"/>
      <c r="O47" s="1689"/>
      <c r="P47" s="1689"/>
      <c r="Q47" s="1690"/>
    </row>
    <row r="48" spans="1:17" s="469" customFormat="1" ht="23.25" customHeight="1">
      <c r="A48" s="1688" t="s">
        <v>624</v>
      </c>
      <c r="B48" s="1689"/>
      <c r="C48" s="1689"/>
      <c r="D48" s="1689"/>
      <c r="E48" s="1689"/>
      <c r="F48" s="1689"/>
      <c r="G48" s="1689"/>
      <c r="H48" s="1689"/>
      <c r="I48" s="1689"/>
      <c r="J48" s="1689"/>
      <c r="K48" s="1689"/>
      <c r="L48" s="1689"/>
      <c r="M48" s="1689"/>
      <c r="N48" s="1689"/>
      <c r="O48" s="1689"/>
      <c r="P48" s="1689"/>
      <c r="Q48" s="1690"/>
    </row>
    <row r="49" spans="1:17" s="469" customFormat="1" ht="30.6" customHeight="1">
      <c r="A49" s="1691" t="s">
        <v>625</v>
      </c>
      <c r="B49" s="1692"/>
      <c r="C49" s="1692"/>
      <c r="D49" s="1692"/>
      <c r="E49" s="1692"/>
      <c r="F49" s="1692"/>
      <c r="G49" s="1692"/>
      <c r="H49" s="1692"/>
      <c r="I49" s="1692"/>
      <c r="J49" s="1692"/>
      <c r="K49" s="1692"/>
      <c r="L49" s="1692"/>
      <c r="M49" s="1692"/>
      <c r="N49" s="1692"/>
      <c r="O49" s="1692"/>
      <c r="P49" s="1692"/>
      <c r="Q49" s="1693"/>
    </row>
    <row r="50" spans="1:17">
      <c r="A50" s="440"/>
    </row>
    <row r="51" spans="1:17">
      <c r="G51" s="472"/>
      <c r="H51" s="472"/>
      <c r="I51" s="472"/>
      <c r="J51" s="472"/>
      <c r="K51" s="472"/>
      <c r="L51" s="472"/>
    </row>
    <row r="52" spans="1:17">
      <c r="A52" s="449"/>
    </row>
    <row r="53" spans="1:17">
      <c r="A53" s="473"/>
    </row>
    <row r="54" spans="1:17">
      <c r="A54" s="449"/>
    </row>
    <row r="55" spans="1:17">
      <c r="A55" s="449"/>
    </row>
    <row r="56" spans="1:17">
      <c r="A56" s="449"/>
    </row>
    <row r="57" spans="1:17">
      <c r="A57" s="449"/>
    </row>
    <row r="58" spans="1:17">
      <c r="A58" s="449"/>
    </row>
    <row r="59" spans="1:17">
      <c r="A59" s="449"/>
    </row>
    <row r="60" spans="1:17">
      <c r="A60" s="449"/>
    </row>
    <row r="61" spans="1:17">
      <c r="A61" s="474"/>
    </row>
  </sheetData>
  <sheetProtection algorithmName="SHA-512" hashValue="/2xJMBx/tAxNPnGH8H5OaHYIaprOQJ2Wx7+lL94heNzq7pJhYuadI9PvXT3dG6OdB5PYSeN2dSQdkM6icc7tbQ==" saltValue="V0qRndGQIrc0brRrurwKeA==" spinCount="100000" sheet="1" formatCells="0" formatColumns="0" formatRows="0" insertColumns="0" insertRows="0" insertHyperlinks="0" deleteColumns="0" deleteRows="0" sort="0" autoFilter="0" pivotTables="0"/>
  <mergeCells count="7">
    <mergeCell ref="A48:Q48"/>
    <mergeCell ref="A49:Q49"/>
    <mergeCell ref="A1:Q1"/>
    <mergeCell ref="A2:Q2"/>
    <mergeCell ref="A3:Q3"/>
    <mergeCell ref="A46:Q46"/>
    <mergeCell ref="A47:Q47"/>
  </mergeCells>
  <pageMargins left="0.7" right="0.7" top="0.75" bottom="0.75" header="0.3" footer="0.3"/>
  <pageSetup scale="81"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7EC71-684D-4720-B03D-C38DD1CB5A1E}">
  <dimension ref="A1:CP54"/>
  <sheetViews>
    <sheetView workbookViewId="0">
      <selection activeCell="E62" sqref="E62"/>
    </sheetView>
  </sheetViews>
  <sheetFormatPr defaultColWidth="10.42578125" defaultRowHeight="12.75"/>
  <cols>
    <col min="1" max="1" width="9.42578125" style="511" customWidth="1"/>
    <col min="2" max="4" width="20" style="471" customWidth="1"/>
    <col min="5" max="5" width="8.7109375" style="440" customWidth="1"/>
    <col min="6" max="6" width="12.28515625" style="511" hidden="1" customWidth="1"/>
    <col min="7" max="8" width="8.7109375" style="440" customWidth="1"/>
    <col min="9" max="256" width="10.42578125" style="440"/>
    <col min="257" max="257" width="9.42578125" style="440" customWidth="1"/>
    <col min="258" max="260" width="20" style="440" customWidth="1"/>
    <col min="261" max="261" width="8.7109375" style="440" customWidth="1"/>
    <col min="262" max="262" width="0" style="440" hidden="1" customWidth="1"/>
    <col min="263" max="264" width="8.7109375" style="440" customWidth="1"/>
    <col min="265" max="512" width="10.42578125" style="440"/>
    <col min="513" max="513" width="9.42578125" style="440" customWidth="1"/>
    <col min="514" max="516" width="20" style="440" customWidth="1"/>
    <col min="517" max="517" width="8.7109375" style="440" customWidth="1"/>
    <col min="518" max="518" width="0" style="440" hidden="1" customWidth="1"/>
    <col min="519" max="520" width="8.7109375" style="440" customWidth="1"/>
    <col min="521" max="768" width="10.42578125" style="440"/>
    <col min="769" max="769" width="9.42578125" style="440" customWidth="1"/>
    <col min="770" max="772" width="20" style="440" customWidth="1"/>
    <col min="773" max="773" width="8.7109375" style="440" customWidth="1"/>
    <col min="774" max="774" width="0" style="440" hidden="1" customWidth="1"/>
    <col min="775" max="776" width="8.7109375" style="440" customWidth="1"/>
    <col min="777" max="1024" width="10.42578125" style="440"/>
    <col min="1025" max="1025" width="9.42578125" style="440" customWidth="1"/>
    <col min="1026" max="1028" width="20" style="440" customWidth="1"/>
    <col min="1029" max="1029" width="8.7109375" style="440" customWidth="1"/>
    <col min="1030" max="1030" width="0" style="440" hidden="1" customWidth="1"/>
    <col min="1031" max="1032" width="8.7109375" style="440" customWidth="1"/>
    <col min="1033" max="1280" width="10.42578125" style="440"/>
    <col min="1281" max="1281" width="9.42578125" style="440" customWidth="1"/>
    <col min="1282" max="1284" width="20" style="440" customWidth="1"/>
    <col min="1285" max="1285" width="8.7109375" style="440" customWidth="1"/>
    <col min="1286" max="1286" width="0" style="440" hidden="1" customWidth="1"/>
    <col min="1287" max="1288" width="8.7109375" style="440" customWidth="1"/>
    <col min="1289" max="1536" width="10.42578125" style="440"/>
    <col min="1537" max="1537" width="9.42578125" style="440" customWidth="1"/>
    <col min="1538" max="1540" width="20" style="440" customWidth="1"/>
    <col min="1541" max="1541" width="8.7109375" style="440" customWidth="1"/>
    <col min="1542" max="1542" width="0" style="440" hidden="1" customWidth="1"/>
    <col min="1543" max="1544" width="8.7109375" style="440" customWidth="1"/>
    <col min="1545" max="1792" width="10.42578125" style="440"/>
    <col min="1793" max="1793" width="9.42578125" style="440" customWidth="1"/>
    <col min="1794" max="1796" width="20" style="440" customWidth="1"/>
    <col min="1797" max="1797" width="8.7109375" style="440" customWidth="1"/>
    <col min="1798" max="1798" width="0" style="440" hidden="1" customWidth="1"/>
    <col min="1799" max="1800" width="8.7109375" style="440" customWidth="1"/>
    <col min="1801" max="2048" width="10.42578125" style="440"/>
    <col min="2049" max="2049" width="9.42578125" style="440" customWidth="1"/>
    <col min="2050" max="2052" width="20" style="440" customWidth="1"/>
    <col min="2053" max="2053" width="8.7109375" style="440" customWidth="1"/>
    <col min="2054" max="2054" width="0" style="440" hidden="1" customWidth="1"/>
    <col min="2055" max="2056" width="8.7109375" style="440" customWidth="1"/>
    <col min="2057" max="2304" width="10.42578125" style="440"/>
    <col min="2305" max="2305" width="9.42578125" style="440" customWidth="1"/>
    <col min="2306" max="2308" width="20" style="440" customWidth="1"/>
    <col min="2309" max="2309" width="8.7109375" style="440" customWidth="1"/>
    <col min="2310" max="2310" width="0" style="440" hidden="1" customWidth="1"/>
    <col min="2311" max="2312" width="8.7109375" style="440" customWidth="1"/>
    <col min="2313" max="2560" width="10.42578125" style="440"/>
    <col min="2561" max="2561" width="9.42578125" style="440" customWidth="1"/>
    <col min="2562" max="2564" width="20" style="440" customWidth="1"/>
    <col min="2565" max="2565" width="8.7109375" style="440" customWidth="1"/>
    <col min="2566" max="2566" width="0" style="440" hidden="1" customWidth="1"/>
    <col min="2567" max="2568" width="8.7109375" style="440" customWidth="1"/>
    <col min="2569" max="2816" width="10.42578125" style="440"/>
    <col min="2817" max="2817" width="9.42578125" style="440" customWidth="1"/>
    <col min="2818" max="2820" width="20" style="440" customWidth="1"/>
    <col min="2821" max="2821" width="8.7109375" style="440" customWidth="1"/>
    <col min="2822" max="2822" width="0" style="440" hidden="1" customWidth="1"/>
    <col min="2823" max="2824" width="8.7109375" style="440" customWidth="1"/>
    <col min="2825" max="3072" width="10.42578125" style="440"/>
    <col min="3073" max="3073" width="9.42578125" style="440" customWidth="1"/>
    <col min="3074" max="3076" width="20" style="440" customWidth="1"/>
    <col min="3077" max="3077" width="8.7109375" style="440" customWidth="1"/>
    <col min="3078" max="3078" width="0" style="440" hidden="1" customWidth="1"/>
    <col min="3079" max="3080" width="8.7109375" style="440" customWidth="1"/>
    <col min="3081" max="3328" width="10.42578125" style="440"/>
    <col min="3329" max="3329" width="9.42578125" style="440" customWidth="1"/>
    <col min="3330" max="3332" width="20" style="440" customWidth="1"/>
    <col min="3333" max="3333" width="8.7109375" style="440" customWidth="1"/>
    <col min="3334" max="3334" width="0" style="440" hidden="1" customWidth="1"/>
    <col min="3335" max="3336" width="8.7109375" style="440" customWidth="1"/>
    <col min="3337" max="3584" width="10.42578125" style="440"/>
    <col min="3585" max="3585" width="9.42578125" style="440" customWidth="1"/>
    <col min="3586" max="3588" width="20" style="440" customWidth="1"/>
    <col min="3589" max="3589" width="8.7109375" style="440" customWidth="1"/>
    <col min="3590" max="3590" width="0" style="440" hidden="1" customWidth="1"/>
    <col min="3591" max="3592" width="8.7109375" style="440" customWidth="1"/>
    <col min="3593" max="3840" width="10.42578125" style="440"/>
    <col min="3841" max="3841" width="9.42578125" style="440" customWidth="1"/>
    <col min="3842" max="3844" width="20" style="440" customWidth="1"/>
    <col min="3845" max="3845" width="8.7109375" style="440" customWidth="1"/>
    <col min="3846" max="3846" width="0" style="440" hidden="1" customWidth="1"/>
    <col min="3847" max="3848" width="8.7109375" style="440" customWidth="1"/>
    <col min="3849" max="4096" width="10.42578125" style="440"/>
    <col min="4097" max="4097" width="9.42578125" style="440" customWidth="1"/>
    <col min="4098" max="4100" width="20" style="440" customWidth="1"/>
    <col min="4101" max="4101" width="8.7109375" style="440" customWidth="1"/>
    <col min="4102" max="4102" width="0" style="440" hidden="1" customWidth="1"/>
    <col min="4103" max="4104" width="8.7109375" style="440" customWidth="1"/>
    <col min="4105" max="4352" width="10.42578125" style="440"/>
    <col min="4353" max="4353" width="9.42578125" style="440" customWidth="1"/>
    <col min="4354" max="4356" width="20" style="440" customWidth="1"/>
    <col min="4357" max="4357" width="8.7109375" style="440" customWidth="1"/>
    <col min="4358" max="4358" width="0" style="440" hidden="1" customWidth="1"/>
    <col min="4359" max="4360" width="8.7109375" style="440" customWidth="1"/>
    <col min="4361" max="4608" width="10.42578125" style="440"/>
    <col min="4609" max="4609" width="9.42578125" style="440" customWidth="1"/>
    <col min="4610" max="4612" width="20" style="440" customWidth="1"/>
    <col min="4613" max="4613" width="8.7109375" style="440" customWidth="1"/>
    <col min="4614" max="4614" width="0" style="440" hidden="1" customWidth="1"/>
    <col min="4615" max="4616" width="8.7109375" style="440" customWidth="1"/>
    <col min="4617" max="4864" width="10.42578125" style="440"/>
    <col min="4865" max="4865" width="9.42578125" style="440" customWidth="1"/>
    <col min="4866" max="4868" width="20" style="440" customWidth="1"/>
    <col min="4869" max="4869" width="8.7109375" style="440" customWidth="1"/>
    <col min="4870" max="4870" width="0" style="440" hidden="1" customWidth="1"/>
    <col min="4871" max="4872" width="8.7109375" style="440" customWidth="1"/>
    <col min="4873" max="5120" width="10.42578125" style="440"/>
    <col min="5121" max="5121" width="9.42578125" style="440" customWidth="1"/>
    <col min="5122" max="5124" width="20" style="440" customWidth="1"/>
    <col min="5125" max="5125" width="8.7109375" style="440" customWidth="1"/>
    <col min="5126" max="5126" width="0" style="440" hidden="1" customWidth="1"/>
    <col min="5127" max="5128" width="8.7109375" style="440" customWidth="1"/>
    <col min="5129" max="5376" width="10.42578125" style="440"/>
    <col min="5377" max="5377" width="9.42578125" style="440" customWidth="1"/>
    <col min="5378" max="5380" width="20" style="440" customWidth="1"/>
    <col min="5381" max="5381" width="8.7109375" style="440" customWidth="1"/>
    <col min="5382" max="5382" width="0" style="440" hidden="1" customWidth="1"/>
    <col min="5383" max="5384" width="8.7109375" style="440" customWidth="1"/>
    <col min="5385" max="5632" width="10.42578125" style="440"/>
    <col min="5633" max="5633" width="9.42578125" style="440" customWidth="1"/>
    <col min="5634" max="5636" width="20" style="440" customWidth="1"/>
    <col min="5637" max="5637" width="8.7109375" style="440" customWidth="1"/>
    <col min="5638" max="5638" width="0" style="440" hidden="1" customWidth="1"/>
    <col min="5639" max="5640" width="8.7109375" style="440" customWidth="1"/>
    <col min="5641" max="5888" width="10.42578125" style="440"/>
    <col min="5889" max="5889" width="9.42578125" style="440" customWidth="1"/>
    <col min="5890" max="5892" width="20" style="440" customWidth="1"/>
    <col min="5893" max="5893" width="8.7109375" style="440" customWidth="1"/>
    <col min="5894" max="5894" width="0" style="440" hidden="1" customWidth="1"/>
    <col min="5895" max="5896" width="8.7109375" style="440" customWidth="1"/>
    <col min="5897" max="6144" width="10.42578125" style="440"/>
    <col min="6145" max="6145" width="9.42578125" style="440" customWidth="1"/>
    <col min="6146" max="6148" width="20" style="440" customWidth="1"/>
    <col min="6149" max="6149" width="8.7109375" style="440" customWidth="1"/>
    <col min="6150" max="6150" width="0" style="440" hidden="1" customWidth="1"/>
    <col min="6151" max="6152" width="8.7109375" style="440" customWidth="1"/>
    <col min="6153" max="6400" width="10.42578125" style="440"/>
    <col min="6401" max="6401" width="9.42578125" style="440" customWidth="1"/>
    <col min="6402" max="6404" width="20" style="440" customWidth="1"/>
    <col min="6405" max="6405" width="8.7109375" style="440" customWidth="1"/>
    <col min="6406" max="6406" width="0" style="440" hidden="1" customWidth="1"/>
    <col min="6407" max="6408" width="8.7109375" style="440" customWidth="1"/>
    <col min="6409" max="6656" width="10.42578125" style="440"/>
    <col min="6657" max="6657" width="9.42578125" style="440" customWidth="1"/>
    <col min="6658" max="6660" width="20" style="440" customWidth="1"/>
    <col min="6661" max="6661" width="8.7109375" style="440" customWidth="1"/>
    <col min="6662" max="6662" width="0" style="440" hidden="1" customWidth="1"/>
    <col min="6663" max="6664" width="8.7109375" style="440" customWidth="1"/>
    <col min="6665" max="6912" width="10.42578125" style="440"/>
    <col min="6913" max="6913" width="9.42578125" style="440" customWidth="1"/>
    <col min="6914" max="6916" width="20" style="440" customWidth="1"/>
    <col min="6917" max="6917" width="8.7109375" style="440" customWidth="1"/>
    <col min="6918" max="6918" width="0" style="440" hidden="1" customWidth="1"/>
    <col min="6919" max="6920" width="8.7109375" style="440" customWidth="1"/>
    <col min="6921" max="7168" width="10.42578125" style="440"/>
    <col min="7169" max="7169" width="9.42578125" style="440" customWidth="1"/>
    <col min="7170" max="7172" width="20" style="440" customWidth="1"/>
    <col min="7173" max="7173" width="8.7109375" style="440" customWidth="1"/>
    <col min="7174" max="7174" width="0" style="440" hidden="1" customWidth="1"/>
    <col min="7175" max="7176" width="8.7109375" style="440" customWidth="1"/>
    <col min="7177" max="7424" width="10.42578125" style="440"/>
    <col min="7425" max="7425" width="9.42578125" style="440" customWidth="1"/>
    <col min="7426" max="7428" width="20" style="440" customWidth="1"/>
    <col min="7429" max="7429" width="8.7109375" style="440" customWidth="1"/>
    <col min="7430" max="7430" width="0" style="440" hidden="1" customWidth="1"/>
    <col min="7431" max="7432" width="8.7109375" style="440" customWidth="1"/>
    <col min="7433" max="7680" width="10.42578125" style="440"/>
    <col min="7681" max="7681" width="9.42578125" style="440" customWidth="1"/>
    <col min="7682" max="7684" width="20" style="440" customWidth="1"/>
    <col min="7685" max="7685" width="8.7109375" style="440" customWidth="1"/>
    <col min="7686" max="7686" width="0" style="440" hidden="1" customWidth="1"/>
    <col min="7687" max="7688" width="8.7109375" style="440" customWidth="1"/>
    <col min="7689" max="7936" width="10.42578125" style="440"/>
    <col min="7937" max="7937" width="9.42578125" style="440" customWidth="1"/>
    <col min="7938" max="7940" width="20" style="440" customWidth="1"/>
    <col min="7941" max="7941" width="8.7109375" style="440" customWidth="1"/>
    <col min="7942" max="7942" width="0" style="440" hidden="1" customWidth="1"/>
    <col min="7943" max="7944" width="8.7109375" style="440" customWidth="1"/>
    <col min="7945" max="8192" width="10.42578125" style="440"/>
    <col min="8193" max="8193" width="9.42578125" style="440" customWidth="1"/>
    <col min="8194" max="8196" width="20" style="440" customWidth="1"/>
    <col min="8197" max="8197" width="8.7109375" style="440" customWidth="1"/>
    <col min="8198" max="8198" width="0" style="440" hidden="1" customWidth="1"/>
    <col min="8199" max="8200" width="8.7109375" style="440" customWidth="1"/>
    <col min="8201" max="8448" width="10.42578125" style="440"/>
    <col min="8449" max="8449" width="9.42578125" style="440" customWidth="1"/>
    <col min="8450" max="8452" width="20" style="440" customWidth="1"/>
    <col min="8453" max="8453" width="8.7109375" style="440" customWidth="1"/>
    <col min="8454" max="8454" width="0" style="440" hidden="1" customWidth="1"/>
    <col min="8455" max="8456" width="8.7109375" style="440" customWidth="1"/>
    <col min="8457" max="8704" width="10.42578125" style="440"/>
    <col min="8705" max="8705" width="9.42578125" style="440" customWidth="1"/>
    <col min="8706" max="8708" width="20" style="440" customWidth="1"/>
    <col min="8709" max="8709" width="8.7109375" style="440" customWidth="1"/>
    <col min="8710" max="8710" width="0" style="440" hidden="1" customWidth="1"/>
    <col min="8711" max="8712" width="8.7109375" style="440" customWidth="1"/>
    <col min="8713" max="8960" width="10.42578125" style="440"/>
    <col min="8961" max="8961" width="9.42578125" style="440" customWidth="1"/>
    <col min="8962" max="8964" width="20" style="440" customWidth="1"/>
    <col min="8965" max="8965" width="8.7109375" style="440" customWidth="1"/>
    <col min="8966" max="8966" width="0" style="440" hidden="1" customWidth="1"/>
    <col min="8967" max="8968" width="8.7109375" style="440" customWidth="1"/>
    <col min="8969" max="9216" width="10.42578125" style="440"/>
    <col min="9217" max="9217" width="9.42578125" style="440" customWidth="1"/>
    <col min="9218" max="9220" width="20" style="440" customWidth="1"/>
    <col min="9221" max="9221" width="8.7109375" style="440" customWidth="1"/>
    <col min="9222" max="9222" width="0" style="440" hidden="1" customWidth="1"/>
    <col min="9223" max="9224" width="8.7109375" style="440" customWidth="1"/>
    <col min="9225" max="9472" width="10.42578125" style="440"/>
    <col min="9473" max="9473" width="9.42578125" style="440" customWidth="1"/>
    <col min="9474" max="9476" width="20" style="440" customWidth="1"/>
    <col min="9477" max="9477" width="8.7109375" style="440" customWidth="1"/>
    <col min="9478" max="9478" width="0" style="440" hidden="1" customWidth="1"/>
    <col min="9479" max="9480" width="8.7109375" style="440" customWidth="1"/>
    <col min="9481" max="9728" width="10.42578125" style="440"/>
    <col min="9729" max="9729" width="9.42578125" style="440" customWidth="1"/>
    <col min="9730" max="9732" width="20" style="440" customWidth="1"/>
    <col min="9733" max="9733" width="8.7109375" style="440" customWidth="1"/>
    <col min="9734" max="9734" width="0" style="440" hidden="1" customWidth="1"/>
    <col min="9735" max="9736" width="8.7109375" style="440" customWidth="1"/>
    <col min="9737" max="9984" width="10.42578125" style="440"/>
    <col min="9985" max="9985" width="9.42578125" style="440" customWidth="1"/>
    <col min="9986" max="9988" width="20" style="440" customWidth="1"/>
    <col min="9989" max="9989" width="8.7109375" style="440" customWidth="1"/>
    <col min="9990" max="9990" width="0" style="440" hidden="1" customWidth="1"/>
    <col min="9991" max="9992" width="8.7109375" style="440" customWidth="1"/>
    <col min="9993" max="10240" width="10.42578125" style="440"/>
    <col min="10241" max="10241" width="9.42578125" style="440" customWidth="1"/>
    <col min="10242" max="10244" width="20" style="440" customWidth="1"/>
    <col min="10245" max="10245" width="8.7109375" style="440" customWidth="1"/>
    <col min="10246" max="10246" width="0" style="440" hidden="1" customWidth="1"/>
    <col min="10247" max="10248" width="8.7109375" style="440" customWidth="1"/>
    <col min="10249" max="10496" width="10.42578125" style="440"/>
    <col min="10497" max="10497" width="9.42578125" style="440" customWidth="1"/>
    <col min="10498" max="10500" width="20" style="440" customWidth="1"/>
    <col min="10501" max="10501" width="8.7109375" style="440" customWidth="1"/>
    <col min="10502" max="10502" width="0" style="440" hidden="1" customWidth="1"/>
    <col min="10503" max="10504" width="8.7109375" style="440" customWidth="1"/>
    <col min="10505" max="10752" width="10.42578125" style="440"/>
    <col min="10753" max="10753" width="9.42578125" style="440" customWidth="1"/>
    <col min="10754" max="10756" width="20" style="440" customWidth="1"/>
    <col min="10757" max="10757" width="8.7109375" style="440" customWidth="1"/>
    <col min="10758" max="10758" width="0" style="440" hidden="1" customWidth="1"/>
    <col min="10759" max="10760" width="8.7109375" style="440" customWidth="1"/>
    <col min="10761" max="11008" width="10.42578125" style="440"/>
    <col min="11009" max="11009" width="9.42578125" style="440" customWidth="1"/>
    <col min="11010" max="11012" width="20" style="440" customWidth="1"/>
    <col min="11013" max="11013" width="8.7109375" style="440" customWidth="1"/>
    <col min="11014" max="11014" width="0" style="440" hidden="1" customWidth="1"/>
    <col min="11015" max="11016" width="8.7109375" style="440" customWidth="1"/>
    <col min="11017" max="11264" width="10.42578125" style="440"/>
    <col min="11265" max="11265" width="9.42578125" style="440" customWidth="1"/>
    <col min="11266" max="11268" width="20" style="440" customWidth="1"/>
    <col min="11269" max="11269" width="8.7109375" style="440" customWidth="1"/>
    <col min="11270" max="11270" width="0" style="440" hidden="1" customWidth="1"/>
    <col min="11271" max="11272" width="8.7109375" style="440" customWidth="1"/>
    <col min="11273" max="11520" width="10.42578125" style="440"/>
    <col min="11521" max="11521" width="9.42578125" style="440" customWidth="1"/>
    <col min="11522" max="11524" width="20" style="440" customWidth="1"/>
    <col min="11525" max="11525" width="8.7109375" style="440" customWidth="1"/>
    <col min="11526" max="11526" width="0" style="440" hidden="1" customWidth="1"/>
    <col min="11527" max="11528" width="8.7109375" style="440" customWidth="1"/>
    <col min="11529" max="11776" width="10.42578125" style="440"/>
    <col min="11777" max="11777" width="9.42578125" style="440" customWidth="1"/>
    <col min="11778" max="11780" width="20" style="440" customWidth="1"/>
    <col min="11781" max="11781" width="8.7109375" style="440" customWidth="1"/>
    <col min="11782" max="11782" width="0" style="440" hidden="1" customWidth="1"/>
    <col min="11783" max="11784" width="8.7109375" style="440" customWidth="1"/>
    <col min="11785" max="12032" width="10.42578125" style="440"/>
    <col min="12033" max="12033" width="9.42578125" style="440" customWidth="1"/>
    <col min="12034" max="12036" width="20" style="440" customWidth="1"/>
    <col min="12037" max="12037" width="8.7109375" style="440" customWidth="1"/>
    <col min="12038" max="12038" width="0" style="440" hidden="1" customWidth="1"/>
    <col min="12039" max="12040" width="8.7109375" style="440" customWidth="1"/>
    <col min="12041" max="12288" width="10.42578125" style="440"/>
    <col min="12289" max="12289" width="9.42578125" style="440" customWidth="1"/>
    <col min="12290" max="12292" width="20" style="440" customWidth="1"/>
    <col min="12293" max="12293" width="8.7109375" style="440" customWidth="1"/>
    <col min="12294" max="12294" width="0" style="440" hidden="1" customWidth="1"/>
    <col min="12295" max="12296" width="8.7109375" style="440" customWidth="1"/>
    <col min="12297" max="12544" width="10.42578125" style="440"/>
    <col min="12545" max="12545" width="9.42578125" style="440" customWidth="1"/>
    <col min="12546" max="12548" width="20" style="440" customWidth="1"/>
    <col min="12549" max="12549" width="8.7109375" style="440" customWidth="1"/>
    <col min="12550" max="12550" width="0" style="440" hidden="1" customWidth="1"/>
    <col min="12551" max="12552" width="8.7109375" style="440" customWidth="1"/>
    <col min="12553" max="12800" width="10.42578125" style="440"/>
    <col min="12801" max="12801" width="9.42578125" style="440" customWidth="1"/>
    <col min="12802" max="12804" width="20" style="440" customWidth="1"/>
    <col min="12805" max="12805" width="8.7109375" style="440" customWidth="1"/>
    <col min="12806" max="12806" width="0" style="440" hidden="1" customWidth="1"/>
    <col min="12807" max="12808" width="8.7109375" style="440" customWidth="1"/>
    <col min="12809" max="13056" width="10.42578125" style="440"/>
    <col min="13057" max="13057" width="9.42578125" style="440" customWidth="1"/>
    <col min="13058" max="13060" width="20" style="440" customWidth="1"/>
    <col min="13061" max="13061" width="8.7109375" style="440" customWidth="1"/>
    <col min="13062" max="13062" width="0" style="440" hidden="1" customWidth="1"/>
    <col min="13063" max="13064" width="8.7109375" style="440" customWidth="1"/>
    <col min="13065" max="13312" width="10.42578125" style="440"/>
    <col min="13313" max="13313" width="9.42578125" style="440" customWidth="1"/>
    <col min="13314" max="13316" width="20" style="440" customWidth="1"/>
    <col min="13317" max="13317" width="8.7109375" style="440" customWidth="1"/>
    <col min="13318" max="13318" width="0" style="440" hidden="1" customWidth="1"/>
    <col min="13319" max="13320" width="8.7109375" style="440" customWidth="1"/>
    <col min="13321" max="13568" width="10.42578125" style="440"/>
    <col min="13569" max="13569" width="9.42578125" style="440" customWidth="1"/>
    <col min="13570" max="13572" width="20" style="440" customWidth="1"/>
    <col min="13573" max="13573" width="8.7109375" style="440" customWidth="1"/>
    <col min="13574" max="13574" width="0" style="440" hidden="1" customWidth="1"/>
    <col min="13575" max="13576" width="8.7109375" style="440" customWidth="1"/>
    <col min="13577" max="13824" width="10.42578125" style="440"/>
    <col min="13825" max="13825" width="9.42578125" style="440" customWidth="1"/>
    <col min="13826" max="13828" width="20" style="440" customWidth="1"/>
    <col min="13829" max="13829" width="8.7109375" style="440" customWidth="1"/>
    <col min="13830" max="13830" width="0" style="440" hidden="1" customWidth="1"/>
    <col min="13831" max="13832" width="8.7109375" style="440" customWidth="1"/>
    <col min="13833" max="14080" width="10.42578125" style="440"/>
    <col min="14081" max="14081" width="9.42578125" style="440" customWidth="1"/>
    <col min="14082" max="14084" width="20" style="440" customWidth="1"/>
    <col min="14085" max="14085" width="8.7109375" style="440" customWidth="1"/>
    <col min="14086" max="14086" width="0" style="440" hidden="1" customWidth="1"/>
    <col min="14087" max="14088" width="8.7109375" style="440" customWidth="1"/>
    <col min="14089" max="14336" width="10.42578125" style="440"/>
    <col min="14337" max="14337" width="9.42578125" style="440" customWidth="1"/>
    <col min="14338" max="14340" width="20" style="440" customWidth="1"/>
    <col min="14341" max="14341" width="8.7109375" style="440" customWidth="1"/>
    <col min="14342" max="14342" width="0" style="440" hidden="1" customWidth="1"/>
    <col min="14343" max="14344" width="8.7109375" style="440" customWidth="1"/>
    <col min="14345" max="14592" width="10.42578125" style="440"/>
    <col min="14593" max="14593" width="9.42578125" style="440" customWidth="1"/>
    <col min="14594" max="14596" width="20" style="440" customWidth="1"/>
    <col min="14597" max="14597" width="8.7109375" style="440" customWidth="1"/>
    <col min="14598" max="14598" width="0" style="440" hidden="1" customWidth="1"/>
    <col min="14599" max="14600" width="8.7109375" style="440" customWidth="1"/>
    <col min="14601" max="14848" width="10.42578125" style="440"/>
    <col min="14849" max="14849" width="9.42578125" style="440" customWidth="1"/>
    <col min="14850" max="14852" width="20" style="440" customWidth="1"/>
    <col min="14853" max="14853" width="8.7109375" style="440" customWidth="1"/>
    <col min="14854" max="14854" width="0" style="440" hidden="1" customWidth="1"/>
    <col min="14855" max="14856" width="8.7109375" style="440" customWidth="1"/>
    <col min="14857" max="15104" width="10.42578125" style="440"/>
    <col min="15105" max="15105" width="9.42578125" style="440" customWidth="1"/>
    <col min="15106" max="15108" width="20" style="440" customWidth="1"/>
    <col min="15109" max="15109" width="8.7109375" style="440" customWidth="1"/>
    <col min="15110" max="15110" width="0" style="440" hidden="1" customWidth="1"/>
    <col min="15111" max="15112" width="8.7109375" style="440" customWidth="1"/>
    <col min="15113" max="15360" width="10.42578125" style="440"/>
    <col min="15361" max="15361" width="9.42578125" style="440" customWidth="1"/>
    <col min="15362" max="15364" width="20" style="440" customWidth="1"/>
    <col min="15365" max="15365" width="8.7109375" style="440" customWidth="1"/>
    <col min="15366" max="15366" width="0" style="440" hidden="1" customWidth="1"/>
    <col min="15367" max="15368" width="8.7109375" style="440" customWidth="1"/>
    <col min="15369" max="15616" width="10.42578125" style="440"/>
    <col min="15617" max="15617" width="9.42578125" style="440" customWidth="1"/>
    <col min="15618" max="15620" width="20" style="440" customWidth="1"/>
    <col min="15621" max="15621" width="8.7109375" style="440" customWidth="1"/>
    <col min="15622" max="15622" width="0" style="440" hidden="1" customWidth="1"/>
    <col min="15623" max="15624" width="8.7109375" style="440" customWidth="1"/>
    <col min="15625" max="15872" width="10.42578125" style="440"/>
    <col min="15873" max="15873" width="9.42578125" style="440" customWidth="1"/>
    <col min="15874" max="15876" width="20" style="440" customWidth="1"/>
    <col min="15877" max="15877" width="8.7109375" style="440" customWidth="1"/>
    <col min="15878" max="15878" width="0" style="440" hidden="1" customWidth="1"/>
    <col min="15879" max="15880" width="8.7109375" style="440" customWidth="1"/>
    <col min="15881" max="16128" width="10.42578125" style="440"/>
    <col min="16129" max="16129" width="9.42578125" style="440" customWidth="1"/>
    <col min="16130" max="16132" width="20" style="440" customWidth="1"/>
    <col min="16133" max="16133" width="8.7109375" style="440" customWidth="1"/>
    <col min="16134" max="16134" width="0" style="440" hidden="1" customWidth="1"/>
    <col min="16135" max="16136" width="8.7109375" style="440" customWidth="1"/>
    <col min="16137" max="16384" width="10.42578125" style="440"/>
  </cols>
  <sheetData>
    <row r="1" spans="1:94" s="429" customFormat="1" ht="15" customHeight="1" thickTop="1">
      <c r="A1" s="1706" t="s">
        <v>626</v>
      </c>
      <c r="B1" s="1707"/>
      <c r="C1" s="1707"/>
      <c r="D1" s="1708"/>
    </row>
    <row r="2" spans="1:94" s="429" customFormat="1" ht="32.25" customHeight="1">
      <c r="A2" s="1709" t="s">
        <v>627</v>
      </c>
      <c r="B2" s="1710"/>
      <c r="C2" s="1710"/>
      <c r="D2" s="1711"/>
    </row>
    <row r="3" spans="1:94" s="429" customFormat="1" ht="13.15" customHeight="1">
      <c r="A3" s="1712" t="s">
        <v>628</v>
      </c>
      <c r="B3" s="1713"/>
      <c r="C3" s="1713"/>
      <c r="D3" s="1714"/>
      <c r="E3" s="475"/>
      <c r="F3" s="475"/>
      <c r="G3" s="475"/>
      <c r="H3" s="452"/>
      <c r="I3" s="452"/>
      <c r="J3" s="452"/>
      <c r="K3" s="452"/>
      <c r="L3" s="452"/>
      <c r="M3" s="452"/>
      <c r="N3" s="452"/>
      <c r="O3" s="452"/>
      <c r="P3" s="452"/>
      <c r="Q3" s="452"/>
      <c r="R3" s="452"/>
      <c r="S3" s="452"/>
      <c r="T3" s="452"/>
      <c r="U3" s="452"/>
      <c r="V3" s="452"/>
      <c r="W3" s="452"/>
      <c r="X3" s="452"/>
      <c r="Y3" s="452"/>
      <c r="Z3" s="452"/>
      <c r="AA3" s="452"/>
      <c r="AB3" s="452"/>
      <c r="AC3" s="452"/>
      <c r="AD3" s="452"/>
      <c r="AE3" s="452"/>
      <c r="AF3" s="452"/>
      <c r="AG3" s="452"/>
      <c r="AH3" s="452"/>
      <c r="AI3" s="452"/>
      <c r="AJ3" s="452"/>
      <c r="AK3" s="452"/>
      <c r="AL3" s="452"/>
      <c r="AM3" s="452"/>
      <c r="AN3" s="452"/>
      <c r="AO3" s="452"/>
      <c r="AP3" s="452"/>
      <c r="AQ3" s="452"/>
      <c r="AR3" s="452"/>
      <c r="AS3" s="452"/>
      <c r="AT3" s="452"/>
      <c r="AU3" s="452"/>
      <c r="AV3" s="452"/>
      <c r="AW3" s="452"/>
      <c r="AX3" s="452"/>
      <c r="AY3" s="452"/>
      <c r="AZ3" s="452"/>
      <c r="BA3" s="452"/>
      <c r="BB3" s="452"/>
      <c r="BC3" s="452"/>
      <c r="BD3" s="452"/>
      <c r="BE3" s="452"/>
      <c r="BF3" s="452"/>
      <c r="BG3" s="452"/>
      <c r="BH3" s="452"/>
      <c r="BI3" s="452"/>
      <c r="BJ3" s="452"/>
      <c r="BK3" s="452"/>
      <c r="BL3" s="452"/>
      <c r="BM3" s="452"/>
      <c r="BN3" s="452"/>
      <c r="BO3" s="452"/>
      <c r="BP3" s="452"/>
      <c r="BQ3" s="452"/>
      <c r="BR3" s="452"/>
      <c r="BS3" s="452"/>
      <c r="BT3" s="452"/>
      <c r="BU3" s="452"/>
      <c r="BV3" s="452"/>
      <c r="BW3" s="452"/>
      <c r="BX3" s="452"/>
      <c r="BY3" s="452"/>
      <c r="BZ3" s="452"/>
      <c r="CA3" s="452"/>
      <c r="CB3" s="452"/>
      <c r="CC3" s="452"/>
      <c r="CD3" s="452"/>
      <c r="CE3" s="452"/>
      <c r="CF3" s="452"/>
      <c r="CG3" s="452"/>
      <c r="CH3" s="452"/>
      <c r="CI3" s="452"/>
      <c r="CJ3" s="452"/>
      <c r="CK3" s="452"/>
      <c r="CL3" s="452"/>
      <c r="CM3" s="452"/>
      <c r="CN3" s="452"/>
      <c r="CO3" s="452"/>
      <c r="CP3" s="452"/>
    </row>
    <row r="4" spans="1:94" s="480" customFormat="1">
      <c r="A4" s="476" t="s">
        <v>555</v>
      </c>
      <c r="B4" s="477" t="s">
        <v>629</v>
      </c>
      <c r="C4" s="477" t="s">
        <v>629</v>
      </c>
      <c r="D4" s="478" t="s">
        <v>630</v>
      </c>
      <c r="E4" s="479"/>
      <c r="F4" s="478" t="s">
        <v>631</v>
      </c>
      <c r="G4" s="475"/>
      <c r="H4" s="475"/>
      <c r="I4" s="479"/>
      <c r="J4" s="479"/>
      <c r="K4" s="479"/>
      <c r="L4" s="479"/>
      <c r="M4" s="479"/>
      <c r="N4" s="479"/>
      <c r="O4" s="479"/>
      <c r="P4" s="479"/>
      <c r="Q4" s="479"/>
      <c r="R4" s="479"/>
      <c r="S4" s="479"/>
      <c r="T4" s="479"/>
      <c r="U4" s="479"/>
      <c r="V4" s="479"/>
      <c r="W4" s="479"/>
      <c r="X4" s="479"/>
      <c r="Y4" s="479"/>
      <c r="Z4" s="479"/>
      <c r="AA4" s="479"/>
      <c r="AB4" s="479"/>
      <c r="AC4" s="479"/>
      <c r="AD4" s="479"/>
      <c r="AE4" s="479"/>
      <c r="AF4" s="479"/>
      <c r="AG4" s="479"/>
      <c r="AH4" s="479"/>
      <c r="AI4" s="479"/>
      <c r="AJ4" s="479"/>
      <c r="AK4" s="479"/>
      <c r="AL4" s="479"/>
      <c r="AM4" s="479"/>
      <c r="AN4" s="479"/>
      <c r="AO4" s="479"/>
      <c r="AP4" s="479"/>
      <c r="AQ4" s="479"/>
      <c r="AR4" s="479"/>
      <c r="AS4" s="479"/>
      <c r="AT4" s="479"/>
      <c r="AU4" s="479"/>
      <c r="AV4" s="479"/>
      <c r="AW4" s="479"/>
      <c r="AX4" s="479"/>
      <c r="AY4" s="479"/>
      <c r="AZ4" s="479"/>
      <c r="BA4" s="479"/>
      <c r="BB4" s="479"/>
      <c r="BC4" s="479"/>
      <c r="BD4" s="479"/>
      <c r="BE4" s="479"/>
      <c r="BF4" s="479"/>
      <c r="BG4" s="479"/>
      <c r="BH4" s="479"/>
      <c r="BI4" s="479"/>
      <c r="BJ4" s="479"/>
      <c r="BK4" s="479"/>
      <c r="BL4" s="479"/>
      <c r="BM4" s="479"/>
      <c r="BN4" s="479"/>
      <c r="BO4" s="479"/>
      <c r="BP4" s="479"/>
      <c r="BQ4" s="479"/>
      <c r="BR4" s="479"/>
      <c r="BS4" s="479"/>
      <c r="BT4" s="479"/>
      <c r="BU4" s="479"/>
      <c r="BV4" s="479"/>
      <c r="BW4" s="479"/>
      <c r="BX4" s="479"/>
      <c r="BY4" s="479"/>
      <c r="BZ4" s="479"/>
      <c r="CA4" s="479"/>
      <c r="CB4" s="479"/>
      <c r="CC4" s="479"/>
      <c r="CD4" s="479"/>
      <c r="CE4" s="479"/>
      <c r="CF4" s="479"/>
      <c r="CG4" s="479"/>
      <c r="CH4" s="479"/>
      <c r="CI4" s="479"/>
      <c r="CJ4" s="479"/>
      <c r="CK4" s="479"/>
      <c r="CL4" s="479"/>
      <c r="CM4" s="479"/>
      <c r="CN4" s="479"/>
      <c r="CO4" s="479"/>
      <c r="CP4" s="479"/>
    </row>
    <row r="5" spans="1:94" s="484" customFormat="1">
      <c r="A5" s="481" t="s">
        <v>75</v>
      </c>
      <c r="B5" s="482" t="s">
        <v>632</v>
      </c>
      <c r="C5" s="482" t="s">
        <v>633</v>
      </c>
      <c r="D5" s="483" t="s">
        <v>634</v>
      </c>
      <c r="E5" s="479"/>
      <c r="F5" s="483" t="s">
        <v>634</v>
      </c>
      <c r="G5" s="475"/>
      <c r="H5" s="475"/>
      <c r="I5" s="479"/>
      <c r="J5" s="479"/>
      <c r="K5" s="479"/>
      <c r="L5" s="479"/>
      <c r="M5" s="479"/>
      <c r="N5" s="479"/>
      <c r="O5" s="479"/>
      <c r="P5" s="479"/>
      <c r="Q5" s="479"/>
      <c r="R5" s="479"/>
      <c r="S5" s="479"/>
      <c r="T5" s="479"/>
      <c r="U5" s="479"/>
      <c r="V5" s="479"/>
      <c r="W5" s="479"/>
      <c r="X5" s="479"/>
      <c r="Y5" s="479"/>
      <c r="Z5" s="479"/>
      <c r="AA5" s="479"/>
      <c r="AB5" s="479"/>
      <c r="AC5" s="479"/>
      <c r="AD5" s="479"/>
      <c r="AE5" s="479"/>
      <c r="AF5" s="479"/>
      <c r="AG5" s="479"/>
      <c r="AH5" s="479"/>
      <c r="AI5" s="479"/>
      <c r="AJ5" s="479"/>
      <c r="AK5" s="479"/>
      <c r="AL5" s="479"/>
      <c r="AM5" s="479"/>
      <c r="AN5" s="479"/>
      <c r="AO5" s="479"/>
      <c r="AP5" s="479"/>
      <c r="AQ5" s="479"/>
      <c r="AR5" s="479"/>
      <c r="AS5" s="479"/>
      <c r="AT5" s="479"/>
      <c r="AU5" s="479"/>
      <c r="AV5" s="479"/>
      <c r="AW5" s="479"/>
      <c r="AX5" s="479"/>
      <c r="AY5" s="479"/>
      <c r="AZ5" s="479"/>
      <c r="BA5" s="479"/>
      <c r="BB5" s="479"/>
      <c r="BC5" s="479"/>
      <c r="BD5" s="479"/>
      <c r="BE5" s="479"/>
      <c r="BF5" s="479"/>
      <c r="BG5" s="479"/>
      <c r="BH5" s="479"/>
      <c r="BI5" s="479"/>
      <c r="BJ5" s="479"/>
      <c r="BK5" s="479"/>
      <c r="BL5" s="479"/>
      <c r="BM5" s="479"/>
      <c r="BN5" s="479"/>
      <c r="BO5" s="479"/>
      <c r="BP5" s="479"/>
      <c r="BQ5" s="479"/>
      <c r="BR5" s="479"/>
      <c r="BS5" s="479"/>
      <c r="BT5" s="479"/>
      <c r="BU5" s="479"/>
      <c r="BV5" s="479"/>
      <c r="BW5" s="479"/>
      <c r="BX5" s="479"/>
      <c r="BY5" s="479"/>
      <c r="BZ5" s="479"/>
      <c r="CA5" s="479"/>
      <c r="CB5" s="479"/>
      <c r="CC5" s="479"/>
      <c r="CD5" s="479"/>
      <c r="CE5" s="479"/>
      <c r="CF5" s="479"/>
      <c r="CG5" s="479"/>
      <c r="CH5" s="479"/>
      <c r="CI5" s="479"/>
      <c r="CJ5" s="479"/>
      <c r="CK5" s="479"/>
      <c r="CL5" s="479"/>
      <c r="CM5" s="479"/>
      <c r="CN5" s="479"/>
      <c r="CO5" s="479"/>
      <c r="CP5" s="479"/>
    </row>
    <row r="6" spans="1:94" hidden="1">
      <c r="A6" s="485">
        <v>1974</v>
      </c>
      <c r="B6" s="486">
        <v>34193</v>
      </c>
      <c r="C6" s="486">
        <v>5633</v>
      </c>
      <c r="D6" s="487">
        <v>13259</v>
      </c>
      <c r="F6" s="487">
        <v>55</v>
      </c>
      <c r="G6" s="488"/>
      <c r="H6" s="488"/>
    </row>
    <row r="7" spans="1:94" hidden="1">
      <c r="A7" s="485">
        <v>1975</v>
      </c>
      <c r="B7" s="486">
        <v>33898</v>
      </c>
      <c r="C7" s="486">
        <v>5687</v>
      </c>
      <c r="D7" s="487">
        <v>14644</v>
      </c>
      <c r="F7" s="487">
        <v>29</v>
      </c>
      <c r="G7" s="488"/>
      <c r="H7" s="488"/>
    </row>
    <row r="8" spans="1:94" hidden="1">
      <c r="A8" s="485" t="s">
        <v>635</v>
      </c>
      <c r="B8" s="486">
        <v>37074</v>
      </c>
      <c r="C8" s="486">
        <v>6833</v>
      </c>
      <c r="D8" s="487">
        <v>15665</v>
      </c>
      <c r="F8" s="487">
        <v>24</v>
      </c>
      <c r="G8" s="488"/>
      <c r="H8" s="488"/>
    </row>
    <row r="9" spans="1:94" hidden="1">
      <c r="A9" s="485" t="s">
        <v>636</v>
      </c>
      <c r="B9" s="486">
        <v>44539</v>
      </c>
      <c r="C9" s="486">
        <v>5854</v>
      </c>
      <c r="D9" s="487">
        <v>13463</v>
      </c>
      <c r="F9" s="487">
        <v>30</v>
      </c>
      <c r="G9" s="488"/>
      <c r="H9" s="488"/>
    </row>
    <row r="10" spans="1:94" hidden="1">
      <c r="A10" s="485">
        <v>1978</v>
      </c>
      <c r="B10" s="486">
        <v>50106</v>
      </c>
      <c r="C10" s="486">
        <v>5567</v>
      </c>
      <c r="D10" s="487">
        <v>13351</v>
      </c>
      <c r="F10" s="487">
        <v>77</v>
      </c>
      <c r="G10" s="488"/>
      <c r="H10" s="488"/>
    </row>
    <row r="11" spans="1:94" hidden="1">
      <c r="A11" s="485">
        <v>1979</v>
      </c>
      <c r="B11" s="486">
        <v>50672</v>
      </c>
      <c r="C11" s="486">
        <v>5623</v>
      </c>
      <c r="D11" s="487">
        <v>13864</v>
      </c>
      <c r="F11" s="487">
        <v>10</v>
      </c>
      <c r="G11" s="488"/>
      <c r="H11" s="488"/>
    </row>
    <row r="12" spans="1:94" hidden="1">
      <c r="A12" s="485">
        <v>1980</v>
      </c>
      <c r="B12" s="486">
        <v>52149</v>
      </c>
      <c r="C12" s="486">
        <v>5892</v>
      </c>
      <c r="D12" s="487">
        <v>13633</v>
      </c>
      <c r="F12" s="487">
        <v>85</v>
      </c>
      <c r="G12" s="488"/>
      <c r="H12" s="488"/>
    </row>
    <row r="13" spans="1:94" hidden="1">
      <c r="A13" s="485">
        <v>1981</v>
      </c>
      <c r="B13" s="489">
        <v>55152</v>
      </c>
      <c r="C13" s="489">
        <v>5693</v>
      </c>
      <c r="D13" s="490">
        <v>17071</v>
      </c>
      <c r="F13" s="490">
        <v>40</v>
      </c>
      <c r="G13" s="488"/>
      <c r="H13" s="488"/>
    </row>
    <row r="14" spans="1:94" hidden="1">
      <c r="A14" s="485">
        <v>1982</v>
      </c>
      <c r="B14" s="489">
        <v>73621</v>
      </c>
      <c r="C14" s="489">
        <v>5760</v>
      </c>
      <c r="D14" s="490">
        <v>15068</v>
      </c>
      <c r="F14" s="490">
        <v>55</v>
      </c>
      <c r="G14" s="488"/>
      <c r="H14" s="488"/>
    </row>
    <row r="15" spans="1:94" hidden="1">
      <c r="A15" s="485">
        <v>1983</v>
      </c>
      <c r="B15" s="489">
        <v>51014</v>
      </c>
      <c r="C15" s="489">
        <v>5438</v>
      </c>
      <c r="D15" s="490">
        <v>12544</v>
      </c>
      <c r="E15" s="491" t="s">
        <v>555</v>
      </c>
      <c r="F15" s="490">
        <v>46</v>
      </c>
      <c r="G15" s="488"/>
      <c r="H15" s="488"/>
    </row>
    <row r="16" spans="1:94" hidden="1">
      <c r="A16" s="485">
        <v>1984</v>
      </c>
      <c r="B16" s="489">
        <v>61480</v>
      </c>
      <c r="C16" s="489">
        <v>5926</v>
      </c>
      <c r="D16" s="490">
        <v>13519</v>
      </c>
      <c r="F16" s="490">
        <v>5</v>
      </c>
      <c r="G16" s="488"/>
      <c r="H16" s="488"/>
    </row>
    <row r="17" spans="1:46" hidden="1">
      <c r="A17" s="485">
        <v>1985</v>
      </c>
      <c r="B17" s="489">
        <v>64677</v>
      </c>
      <c r="C17" s="489">
        <v>5275</v>
      </c>
      <c r="D17" s="490">
        <v>8823</v>
      </c>
      <c r="F17" s="490">
        <v>29</v>
      </c>
      <c r="G17" s="488"/>
      <c r="H17" s="488"/>
    </row>
    <row r="18" spans="1:46" hidden="1">
      <c r="A18" s="485">
        <v>1986</v>
      </c>
      <c r="B18" s="489">
        <v>69253</v>
      </c>
      <c r="C18" s="489">
        <v>5660</v>
      </c>
      <c r="D18" s="490">
        <v>8519</v>
      </c>
      <c r="F18" s="490">
        <v>19</v>
      </c>
      <c r="G18" s="488"/>
      <c r="H18" s="488"/>
    </row>
    <row r="19" spans="1:46" hidden="1">
      <c r="A19" s="485">
        <v>1991</v>
      </c>
      <c r="B19" s="489">
        <v>120365</v>
      </c>
      <c r="C19" s="489">
        <v>5634</v>
      </c>
      <c r="D19" s="490">
        <v>25763</v>
      </c>
      <c r="F19" s="490">
        <v>104</v>
      </c>
      <c r="G19" s="488"/>
      <c r="H19" s="488"/>
    </row>
    <row r="20" spans="1:46" s="492" customFormat="1" hidden="1">
      <c r="A20" s="485">
        <v>1992</v>
      </c>
      <c r="B20" s="489">
        <v>125237</v>
      </c>
      <c r="C20" s="489">
        <v>6355</v>
      </c>
      <c r="D20" s="490">
        <v>20982</v>
      </c>
      <c r="E20" s="440"/>
      <c r="F20" s="490">
        <v>5</v>
      </c>
      <c r="G20" s="475"/>
      <c r="H20" s="475"/>
      <c r="I20" s="430"/>
      <c r="J20" s="430"/>
      <c r="K20" s="430"/>
      <c r="L20" s="430"/>
      <c r="M20" s="430"/>
      <c r="N20" s="430"/>
      <c r="O20" s="430"/>
      <c r="P20" s="430"/>
      <c r="Q20" s="430"/>
      <c r="R20" s="430"/>
      <c r="S20" s="430"/>
      <c r="T20" s="430"/>
      <c r="U20" s="430"/>
      <c r="V20" s="430"/>
      <c r="W20" s="430"/>
      <c r="X20" s="430"/>
      <c r="Y20" s="430"/>
      <c r="Z20" s="430"/>
      <c r="AA20" s="430"/>
      <c r="AB20" s="430"/>
      <c r="AC20" s="430"/>
      <c r="AD20" s="430"/>
      <c r="AE20" s="430"/>
      <c r="AF20" s="430"/>
      <c r="AG20" s="430"/>
      <c r="AH20" s="430"/>
      <c r="AI20" s="430"/>
      <c r="AJ20" s="430"/>
      <c r="AK20" s="430"/>
      <c r="AL20" s="430"/>
      <c r="AM20" s="430"/>
      <c r="AN20" s="430"/>
      <c r="AO20" s="430"/>
      <c r="AP20" s="430"/>
      <c r="AQ20" s="430"/>
      <c r="AR20" s="430"/>
      <c r="AS20" s="430"/>
      <c r="AT20" s="430"/>
    </row>
    <row r="21" spans="1:46" s="430" customFormat="1" hidden="1">
      <c r="A21" s="485">
        <v>1993</v>
      </c>
      <c r="B21" s="489">
        <v>139735</v>
      </c>
      <c r="C21" s="489">
        <v>7173</v>
      </c>
      <c r="D21" s="490">
        <v>21999</v>
      </c>
      <c r="E21" s="440"/>
      <c r="F21" s="490">
        <v>1</v>
      </c>
      <c r="G21" s="488"/>
      <c r="H21" s="475"/>
    </row>
    <row r="22" spans="1:46" s="430" customFormat="1" hidden="1">
      <c r="A22" s="485">
        <v>1994</v>
      </c>
      <c r="B22" s="489">
        <v>155376</v>
      </c>
      <c r="C22" s="489">
        <v>7004</v>
      </c>
      <c r="D22" s="490">
        <v>20850</v>
      </c>
      <c r="E22" s="440"/>
      <c r="F22" s="490">
        <v>25</v>
      </c>
      <c r="G22" s="488"/>
      <c r="H22" s="475"/>
    </row>
    <row r="23" spans="1:46" s="430" customFormat="1" hidden="1">
      <c r="A23" s="485">
        <v>1995</v>
      </c>
      <c r="B23" s="489">
        <v>175307</v>
      </c>
      <c r="C23" s="489">
        <v>7346</v>
      </c>
      <c r="D23" s="490">
        <v>23497</v>
      </c>
      <c r="F23" s="490">
        <v>5</v>
      </c>
      <c r="G23" s="488"/>
      <c r="H23" s="475"/>
    </row>
    <row r="24" spans="1:46" s="430" customFormat="1" hidden="1">
      <c r="A24" s="485">
        <v>1996</v>
      </c>
      <c r="B24" s="489">
        <v>200640</v>
      </c>
      <c r="C24" s="489">
        <v>7543</v>
      </c>
      <c r="D24" s="490">
        <v>22169</v>
      </c>
      <c r="F24" s="490">
        <v>4</v>
      </c>
      <c r="G24" s="488"/>
      <c r="H24" s="475"/>
    </row>
    <row r="25" spans="1:46" hidden="1">
      <c r="A25" s="485">
        <v>1997</v>
      </c>
      <c r="B25" s="489">
        <v>224355</v>
      </c>
      <c r="C25" s="489">
        <v>6720</v>
      </c>
      <c r="D25" s="490">
        <v>20781</v>
      </c>
      <c r="E25" s="430"/>
      <c r="F25" s="493" t="s">
        <v>503</v>
      </c>
    </row>
    <row r="26" spans="1:46" hidden="1">
      <c r="A26" s="485">
        <v>1998</v>
      </c>
      <c r="B26" s="489">
        <v>232384</v>
      </c>
      <c r="C26" s="489">
        <v>7413</v>
      </c>
      <c r="D26" s="490">
        <v>33231</v>
      </c>
      <c r="E26" s="430"/>
      <c r="F26" s="490">
        <v>6</v>
      </c>
    </row>
    <row r="27" spans="1:46" hidden="1">
      <c r="A27" s="485">
        <v>1999</v>
      </c>
      <c r="B27" s="489">
        <v>295165</v>
      </c>
      <c r="C27" s="489">
        <v>7944</v>
      </c>
      <c r="D27" s="490">
        <v>33104</v>
      </c>
      <c r="E27" s="430"/>
      <c r="F27" s="490">
        <v>2</v>
      </c>
    </row>
    <row r="28" spans="1:46" hidden="1">
      <c r="A28" s="485">
        <v>2000</v>
      </c>
      <c r="B28" s="489">
        <v>375428</v>
      </c>
      <c r="C28" s="489">
        <v>24435</v>
      </c>
      <c r="D28" s="490">
        <v>28920</v>
      </c>
      <c r="E28" s="430"/>
      <c r="F28" s="493" t="s">
        <v>503</v>
      </c>
    </row>
    <row r="29" spans="1:46" hidden="1">
      <c r="A29" s="494">
        <v>2001</v>
      </c>
      <c r="B29" s="495">
        <v>296388</v>
      </c>
      <c r="C29" s="495">
        <v>24174</v>
      </c>
      <c r="D29" s="496">
        <v>33547</v>
      </c>
      <c r="E29" s="430"/>
      <c r="F29" s="493" t="s">
        <v>503</v>
      </c>
    </row>
    <row r="30" spans="1:46">
      <c r="A30" s="497">
        <v>2002</v>
      </c>
      <c r="B30" s="498">
        <v>258873</v>
      </c>
      <c r="C30" s="498">
        <v>34325</v>
      </c>
      <c r="D30" s="499">
        <v>39484</v>
      </c>
      <c r="E30" s="430"/>
      <c r="F30" s="500" t="s">
        <v>503</v>
      </c>
    </row>
    <row r="31" spans="1:46">
      <c r="A31" s="494">
        <v>2003</v>
      </c>
      <c r="B31" s="501">
        <v>267218</v>
      </c>
      <c r="C31" s="501">
        <v>35210</v>
      </c>
      <c r="D31" s="499">
        <v>43151</v>
      </c>
      <c r="E31" s="430"/>
      <c r="F31" s="499">
        <v>4</v>
      </c>
    </row>
    <row r="32" spans="1:46">
      <c r="A32" s="494">
        <v>2004</v>
      </c>
      <c r="B32" s="501">
        <v>298489</v>
      </c>
      <c r="C32" s="501">
        <v>32352</v>
      </c>
      <c r="D32" s="499">
        <v>41157</v>
      </c>
      <c r="E32" s="430"/>
      <c r="F32" s="493" t="s">
        <v>503</v>
      </c>
    </row>
    <row r="33" spans="1:6">
      <c r="A33" s="494">
        <v>2005</v>
      </c>
      <c r="B33" s="501">
        <v>323501</v>
      </c>
      <c r="C33" s="501">
        <v>39354</v>
      </c>
      <c r="D33" s="499">
        <v>47752</v>
      </c>
      <c r="E33" s="430"/>
      <c r="F33" s="493">
        <v>1</v>
      </c>
    </row>
    <row r="34" spans="1:6">
      <c r="A34" s="494">
        <v>2006</v>
      </c>
      <c r="B34" s="501">
        <v>354775</v>
      </c>
      <c r="C34" s="501">
        <v>36939</v>
      </c>
      <c r="D34" s="499">
        <v>48444</v>
      </c>
      <c r="E34" s="430"/>
      <c r="F34" s="493">
        <v>9</v>
      </c>
    </row>
    <row r="35" spans="1:6">
      <c r="A35" s="494">
        <v>2007</v>
      </c>
      <c r="B35" s="501">
        <v>394368</v>
      </c>
      <c r="C35" s="501">
        <v>40786</v>
      </c>
      <c r="D35" s="499">
        <v>49241</v>
      </c>
      <c r="E35" s="430"/>
      <c r="F35" s="493">
        <v>1</v>
      </c>
    </row>
    <row r="36" spans="1:6">
      <c r="A36" s="494">
        <v>2008</v>
      </c>
      <c r="B36" s="501">
        <v>401392</v>
      </c>
      <c r="C36" s="501">
        <v>42388</v>
      </c>
      <c r="D36" s="499">
        <v>68470</v>
      </c>
      <c r="E36" s="430"/>
      <c r="F36" s="490" t="s">
        <v>63</v>
      </c>
    </row>
    <row r="37" spans="1:6">
      <c r="A37" s="494">
        <v>2009</v>
      </c>
      <c r="B37" s="501">
        <v>352051</v>
      </c>
      <c r="C37" s="501">
        <v>43953</v>
      </c>
      <c r="D37" s="499">
        <v>65322</v>
      </c>
      <c r="E37" s="430"/>
      <c r="F37" s="490">
        <v>4</v>
      </c>
    </row>
    <row r="38" spans="1:6">
      <c r="A38" s="494">
        <v>2010</v>
      </c>
      <c r="B38" s="502">
        <v>368939</v>
      </c>
      <c r="C38" s="502">
        <v>48214</v>
      </c>
      <c r="D38" s="499">
        <v>61499</v>
      </c>
      <c r="E38" s="430"/>
      <c r="F38" s="490">
        <v>1</v>
      </c>
    </row>
    <row r="39" spans="1:6">
      <c r="A39" s="494">
        <v>2011</v>
      </c>
      <c r="B39" s="502">
        <v>398667</v>
      </c>
      <c r="C39" s="502">
        <v>49000</v>
      </c>
      <c r="D39" s="499">
        <v>65771</v>
      </c>
      <c r="E39" s="430"/>
      <c r="F39" s="490"/>
    </row>
    <row r="40" spans="1:6">
      <c r="A40" s="494">
        <v>2012</v>
      </c>
      <c r="B40" s="501">
        <v>415026</v>
      </c>
      <c r="C40" s="501">
        <v>63636</v>
      </c>
      <c r="D40" s="499">
        <v>76646</v>
      </c>
      <c r="E40" s="430"/>
      <c r="F40" s="490"/>
    </row>
    <row r="41" spans="1:6">
      <c r="A41" s="494">
        <v>2013</v>
      </c>
      <c r="B41" s="501">
        <v>433654</v>
      </c>
      <c r="C41" s="501">
        <v>74280</v>
      </c>
      <c r="D41" s="499">
        <v>93174</v>
      </c>
      <c r="E41" s="430"/>
      <c r="F41" s="490"/>
    </row>
    <row r="42" spans="1:6">
      <c r="A42" s="494">
        <v>2014</v>
      </c>
      <c r="B42" s="501">
        <v>455017</v>
      </c>
      <c r="C42" s="501">
        <v>67865</v>
      </c>
      <c r="D42" s="499">
        <v>107823</v>
      </c>
      <c r="E42" s="430"/>
      <c r="F42" s="490"/>
    </row>
    <row r="43" spans="1:6">
      <c r="A43" s="494">
        <v>2015</v>
      </c>
      <c r="B43" s="501">
        <v>503889</v>
      </c>
      <c r="C43" s="501">
        <v>63981</v>
      </c>
      <c r="D43" s="499">
        <v>88486</v>
      </c>
      <c r="E43" s="430"/>
      <c r="F43" s="503" t="s">
        <v>63</v>
      </c>
    </row>
    <row r="44" spans="1:6">
      <c r="A44" s="494">
        <v>2016</v>
      </c>
      <c r="B44" s="501">
        <v>530270</v>
      </c>
      <c r="C44" s="501">
        <v>72744</v>
      </c>
      <c r="D44" s="504">
        <v>87447</v>
      </c>
      <c r="E44" s="430"/>
      <c r="F44" s="505"/>
    </row>
    <row r="45" spans="1:6">
      <c r="A45" s="494">
        <v>2017</v>
      </c>
      <c r="B45" s="501">
        <v>594107</v>
      </c>
      <c r="C45" s="501">
        <v>79557</v>
      </c>
      <c r="D45" s="504">
        <v>92138</v>
      </c>
      <c r="E45" s="430"/>
      <c r="F45" s="505"/>
    </row>
    <row r="46" spans="1:6">
      <c r="A46" s="494">
        <v>2018</v>
      </c>
      <c r="B46" s="501">
        <v>638847</v>
      </c>
      <c r="C46" s="501">
        <v>85563</v>
      </c>
      <c r="D46" s="504">
        <v>96091</v>
      </c>
      <c r="E46" s="430"/>
      <c r="F46" s="505"/>
    </row>
    <row r="47" spans="1:6" s="429" customFormat="1">
      <c r="A47" s="494">
        <v>2019</v>
      </c>
      <c r="B47" s="501">
        <v>673233</v>
      </c>
      <c r="C47" s="501">
        <v>80526</v>
      </c>
      <c r="D47" s="504">
        <v>98234</v>
      </c>
      <c r="E47" s="452"/>
      <c r="F47" s="505"/>
    </row>
    <row r="48" spans="1:6" s="429" customFormat="1">
      <c r="A48" s="494">
        <v>2020</v>
      </c>
      <c r="B48" s="501">
        <v>738112</v>
      </c>
      <c r="C48" s="501">
        <v>76184</v>
      </c>
      <c r="D48" s="504">
        <v>97636</v>
      </c>
      <c r="E48" s="452"/>
      <c r="F48" s="505"/>
    </row>
    <row r="49" spans="1:23" s="429" customFormat="1">
      <c r="A49" s="494">
        <v>2021</v>
      </c>
      <c r="B49" s="501">
        <v>943928</v>
      </c>
      <c r="C49" s="501">
        <v>83716</v>
      </c>
      <c r="D49" s="504">
        <v>108345</v>
      </c>
      <c r="E49" s="452"/>
      <c r="F49" s="505"/>
    </row>
    <row r="50" spans="1:23" s="429" customFormat="1">
      <c r="A50" s="506">
        <v>2022</v>
      </c>
      <c r="B50" s="507">
        <v>787795</v>
      </c>
      <c r="C50" s="507">
        <v>92847</v>
      </c>
      <c r="D50" s="508">
        <v>114223</v>
      </c>
      <c r="E50" s="452"/>
      <c r="F50" s="505"/>
    </row>
    <row r="51" spans="1:23" ht="28.5" customHeight="1" thickBot="1">
      <c r="A51" s="1715" t="s">
        <v>637</v>
      </c>
      <c r="B51" s="1716"/>
      <c r="C51" s="1716"/>
      <c r="D51" s="1717"/>
      <c r="E51" s="510"/>
      <c r="F51" s="510"/>
      <c r="G51" s="510"/>
      <c r="H51" s="510"/>
      <c r="I51" s="510"/>
      <c r="J51" s="510"/>
      <c r="K51" s="510"/>
      <c r="L51" s="510"/>
      <c r="M51" s="510"/>
      <c r="N51" s="510"/>
      <c r="O51" s="510"/>
      <c r="P51" s="510"/>
      <c r="Q51" s="510"/>
      <c r="R51" s="510"/>
      <c r="S51" s="510"/>
      <c r="T51" s="510"/>
      <c r="U51" s="510"/>
      <c r="V51" s="450"/>
      <c r="W51" s="450"/>
    </row>
    <row r="52" spans="1:23">
      <c r="B52" s="449"/>
      <c r="C52" s="449"/>
      <c r="D52" s="449"/>
      <c r="E52" s="450"/>
      <c r="F52" s="509"/>
      <c r="G52" s="450"/>
      <c r="H52" s="450"/>
      <c r="I52" s="450"/>
      <c r="J52" s="450"/>
      <c r="K52" s="450"/>
      <c r="L52" s="450"/>
      <c r="M52" s="450"/>
      <c r="N52" s="450"/>
      <c r="O52" s="450"/>
      <c r="P52" s="450"/>
      <c r="Q52" s="450"/>
      <c r="R52" s="450"/>
      <c r="S52" s="450"/>
      <c r="T52" s="450"/>
      <c r="U52" s="450"/>
      <c r="V52" s="450"/>
      <c r="W52" s="450"/>
    </row>
    <row r="53" spans="1:23" ht="50.25" customHeight="1">
      <c r="A53" s="512"/>
      <c r="B53" s="449"/>
      <c r="C53" s="449"/>
      <c r="D53" s="449"/>
      <c r="E53" s="450"/>
      <c r="F53" s="509"/>
      <c r="G53" s="450"/>
      <c r="H53" s="450"/>
      <c r="I53" s="450"/>
      <c r="J53" s="450"/>
      <c r="K53" s="450"/>
      <c r="L53" s="450"/>
      <c r="M53" s="450"/>
      <c r="N53" s="450"/>
      <c r="O53" s="450"/>
      <c r="P53" s="450"/>
      <c r="Q53" s="450"/>
      <c r="R53" s="450"/>
      <c r="S53" s="450"/>
      <c r="T53" s="450"/>
      <c r="U53" s="450"/>
      <c r="V53" s="450"/>
      <c r="W53" s="450"/>
    </row>
    <row r="54" spans="1:23">
      <c r="A54" s="512"/>
    </row>
  </sheetData>
  <sheetProtection algorithmName="SHA-512" hashValue="EsPy/3PraaHF8bOzGIq/uP6kX/xG38kpSaNlA8EJxl3GmbRCvM7pHS+zTMf54CzIv3yyL+VNGQrSceidwiqtrw==" saltValue="xzH45zewWVh7WaLsoFh58Q==" spinCount="100000" sheet="1" formatCells="0" formatColumns="0" formatRows="0" insertColumns="0" insertRows="0" insertHyperlinks="0" deleteColumns="0" deleteRows="0" sort="0" autoFilter="0" pivotTables="0"/>
  <mergeCells count="4">
    <mergeCell ref="A1:D1"/>
    <mergeCell ref="A2:D2"/>
    <mergeCell ref="A3:D3"/>
    <mergeCell ref="A51:D51"/>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022A3-9EA1-44A4-9A8F-3AE5902F9C5F}">
  <sheetPr>
    <pageSetUpPr fitToPage="1"/>
  </sheetPr>
  <dimension ref="A1:E28"/>
  <sheetViews>
    <sheetView workbookViewId="0">
      <selection activeCell="B44" sqref="B44"/>
    </sheetView>
  </sheetViews>
  <sheetFormatPr defaultColWidth="8.5703125" defaultRowHeight="12.75"/>
  <cols>
    <col min="1" max="1" width="64.5703125" style="537" customWidth="1"/>
    <col min="2" max="2" width="18.7109375" style="537" customWidth="1"/>
    <col min="3" max="3" width="17.7109375" style="537" customWidth="1"/>
    <col min="4" max="4" width="11.140625" style="513" customWidth="1"/>
    <col min="5" max="5" width="11.140625" style="513" hidden="1" customWidth="1"/>
    <col min="6" max="250" width="11.140625" style="513" customWidth="1"/>
    <col min="251" max="256" width="8.5703125" style="513"/>
    <col min="257" max="257" width="64.5703125" style="513" customWidth="1"/>
    <col min="258" max="258" width="18.7109375" style="513" customWidth="1"/>
    <col min="259" max="259" width="17.7109375" style="513" customWidth="1"/>
    <col min="260" max="260" width="11.140625" style="513" customWidth="1"/>
    <col min="261" max="261" width="0" style="513" hidden="1" customWidth="1"/>
    <col min="262" max="506" width="11.140625" style="513" customWidth="1"/>
    <col min="507" max="512" width="8.5703125" style="513"/>
    <col min="513" max="513" width="64.5703125" style="513" customWidth="1"/>
    <col min="514" max="514" width="18.7109375" style="513" customWidth="1"/>
    <col min="515" max="515" width="17.7109375" style="513" customWidth="1"/>
    <col min="516" max="516" width="11.140625" style="513" customWidth="1"/>
    <col min="517" max="517" width="0" style="513" hidden="1" customWidth="1"/>
    <col min="518" max="762" width="11.140625" style="513" customWidth="1"/>
    <col min="763" max="768" width="8.5703125" style="513"/>
    <col min="769" max="769" width="64.5703125" style="513" customWidth="1"/>
    <col min="770" max="770" width="18.7109375" style="513" customWidth="1"/>
    <col min="771" max="771" width="17.7109375" style="513" customWidth="1"/>
    <col min="772" max="772" width="11.140625" style="513" customWidth="1"/>
    <col min="773" max="773" width="0" style="513" hidden="1" customWidth="1"/>
    <col min="774" max="1018" width="11.140625" style="513" customWidth="1"/>
    <col min="1019" max="1024" width="8.5703125" style="513"/>
    <col min="1025" max="1025" width="64.5703125" style="513" customWidth="1"/>
    <col min="1026" max="1026" width="18.7109375" style="513" customWidth="1"/>
    <col min="1027" max="1027" width="17.7109375" style="513" customWidth="1"/>
    <col min="1028" max="1028" width="11.140625" style="513" customWidth="1"/>
    <col min="1029" max="1029" width="0" style="513" hidden="1" customWidth="1"/>
    <col min="1030" max="1274" width="11.140625" style="513" customWidth="1"/>
    <col min="1275" max="1280" width="8.5703125" style="513"/>
    <col min="1281" max="1281" width="64.5703125" style="513" customWidth="1"/>
    <col min="1282" max="1282" width="18.7109375" style="513" customWidth="1"/>
    <col min="1283" max="1283" width="17.7109375" style="513" customWidth="1"/>
    <col min="1284" max="1284" width="11.140625" style="513" customWidth="1"/>
    <col min="1285" max="1285" width="0" style="513" hidden="1" customWidth="1"/>
    <col min="1286" max="1530" width="11.140625" style="513" customWidth="1"/>
    <col min="1531" max="1536" width="8.5703125" style="513"/>
    <col min="1537" max="1537" width="64.5703125" style="513" customWidth="1"/>
    <col min="1538" max="1538" width="18.7109375" style="513" customWidth="1"/>
    <col min="1539" max="1539" width="17.7109375" style="513" customWidth="1"/>
    <col min="1540" max="1540" width="11.140625" style="513" customWidth="1"/>
    <col min="1541" max="1541" width="0" style="513" hidden="1" customWidth="1"/>
    <col min="1542" max="1786" width="11.140625" style="513" customWidth="1"/>
    <col min="1787" max="1792" width="8.5703125" style="513"/>
    <col min="1793" max="1793" width="64.5703125" style="513" customWidth="1"/>
    <col min="1794" max="1794" width="18.7109375" style="513" customWidth="1"/>
    <col min="1795" max="1795" width="17.7109375" style="513" customWidth="1"/>
    <col min="1796" max="1796" width="11.140625" style="513" customWidth="1"/>
    <col min="1797" max="1797" width="0" style="513" hidden="1" customWidth="1"/>
    <col min="1798" max="2042" width="11.140625" style="513" customWidth="1"/>
    <col min="2043" max="2048" width="8.5703125" style="513"/>
    <col min="2049" max="2049" width="64.5703125" style="513" customWidth="1"/>
    <col min="2050" max="2050" width="18.7109375" style="513" customWidth="1"/>
    <col min="2051" max="2051" width="17.7109375" style="513" customWidth="1"/>
    <col min="2052" max="2052" width="11.140625" style="513" customWidth="1"/>
    <col min="2053" max="2053" width="0" style="513" hidden="1" customWidth="1"/>
    <col min="2054" max="2298" width="11.140625" style="513" customWidth="1"/>
    <col min="2299" max="2304" width="8.5703125" style="513"/>
    <col min="2305" max="2305" width="64.5703125" style="513" customWidth="1"/>
    <col min="2306" max="2306" width="18.7109375" style="513" customWidth="1"/>
    <col min="2307" max="2307" width="17.7109375" style="513" customWidth="1"/>
    <col min="2308" max="2308" width="11.140625" style="513" customWidth="1"/>
    <col min="2309" max="2309" width="0" style="513" hidden="1" customWidth="1"/>
    <col min="2310" max="2554" width="11.140625" style="513" customWidth="1"/>
    <col min="2555" max="2560" width="8.5703125" style="513"/>
    <col min="2561" max="2561" width="64.5703125" style="513" customWidth="1"/>
    <col min="2562" max="2562" width="18.7109375" style="513" customWidth="1"/>
    <col min="2563" max="2563" width="17.7109375" style="513" customWidth="1"/>
    <col min="2564" max="2564" width="11.140625" style="513" customWidth="1"/>
    <col min="2565" max="2565" width="0" style="513" hidden="1" customWidth="1"/>
    <col min="2566" max="2810" width="11.140625" style="513" customWidth="1"/>
    <col min="2811" max="2816" width="8.5703125" style="513"/>
    <col min="2817" max="2817" width="64.5703125" style="513" customWidth="1"/>
    <col min="2818" max="2818" width="18.7109375" style="513" customWidth="1"/>
    <col min="2819" max="2819" width="17.7109375" style="513" customWidth="1"/>
    <col min="2820" max="2820" width="11.140625" style="513" customWidth="1"/>
    <col min="2821" max="2821" width="0" style="513" hidden="1" customWidth="1"/>
    <col min="2822" max="3066" width="11.140625" style="513" customWidth="1"/>
    <col min="3067" max="3072" width="8.5703125" style="513"/>
    <col min="3073" max="3073" width="64.5703125" style="513" customWidth="1"/>
    <col min="3074" max="3074" width="18.7109375" style="513" customWidth="1"/>
    <col min="3075" max="3075" width="17.7109375" style="513" customWidth="1"/>
    <col min="3076" max="3076" width="11.140625" style="513" customWidth="1"/>
    <col min="3077" max="3077" width="0" style="513" hidden="1" customWidth="1"/>
    <col min="3078" max="3322" width="11.140625" style="513" customWidth="1"/>
    <col min="3323" max="3328" width="8.5703125" style="513"/>
    <col min="3329" max="3329" width="64.5703125" style="513" customWidth="1"/>
    <col min="3330" max="3330" width="18.7109375" style="513" customWidth="1"/>
    <col min="3331" max="3331" width="17.7109375" style="513" customWidth="1"/>
    <col min="3332" max="3332" width="11.140625" style="513" customWidth="1"/>
    <col min="3333" max="3333" width="0" style="513" hidden="1" customWidth="1"/>
    <col min="3334" max="3578" width="11.140625" style="513" customWidth="1"/>
    <col min="3579" max="3584" width="8.5703125" style="513"/>
    <col min="3585" max="3585" width="64.5703125" style="513" customWidth="1"/>
    <col min="3586" max="3586" width="18.7109375" style="513" customWidth="1"/>
    <col min="3587" max="3587" width="17.7109375" style="513" customWidth="1"/>
    <col min="3588" max="3588" width="11.140625" style="513" customWidth="1"/>
    <col min="3589" max="3589" width="0" style="513" hidden="1" customWidth="1"/>
    <col min="3590" max="3834" width="11.140625" style="513" customWidth="1"/>
    <col min="3835" max="3840" width="8.5703125" style="513"/>
    <col min="3841" max="3841" width="64.5703125" style="513" customWidth="1"/>
    <col min="3842" max="3842" width="18.7109375" style="513" customWidth="1"/>
    <col min="3843" max="3843" width="17.7109375" style="513" customWidth="1"/>
    <col min="3844" max="3844" width="11.140625" style="513" customWidth="1"/>
    <col min="3845" max="3845" width="0" style="513" hidden="1" customWidth="1"/>
    <col min="3846" max="4090" width="11.140625" style="513" customWidth="1"/>
    <col min="4091" max="4096" width="8.5703125" style="513"/>
    <col min="4097" max="4097" width="64.5703125" style="513" customWidth="1"/>
    <col min="4098" max="4098" width="18.7109375" style="513" customWidth="1"/>
    <col min="4099" max="4099" width="17.7109375" style="513" customWidth="1"/>
    <col min="4100" max="4100" width="11.140625" style="513" customWidth="1"/>
    <col min="4101" max="4101" width="0" style="513" hidden="1" customWidth="1"/>
    <col min="4102" max="4346" width="11.140625" style="513" customWidth="1"/>
    <col min="4347" max="4352" width="8.5703125" style="513"/>
    <col min="4353" max="4353" width="64.5703125" style="513" customWidth="1"/>
    <col min="4354" max="4354" width="18.7109375" style="513" customWidth="1"/>
    <col min="4355" max="4355" width="17.7109375" style="513" customWidth="1"/>
    <col min="4356" max="4356" width="11.140625" style="513" customWidth="1"/>
    <col min="4357" max="4357" width="0" style="513" hidden="1" customWidth="1"/>
    <col min="4358" max="4602" width="11.140625" style="513" customWidth="1"/>
    <col min="4603" max="4608" width="8.5703125" style="513"/>
    <col min="4609" max="4609" width="64.5703125" style="513" customWidth="1"/>
    <col min="4610" max="4610" width="18.7109375" style="513" customWidth="1"/>
    <col min="4611" max="4611" width="17.7109375" style="513" customWidth="1"/>
    <col min="4612" max="4612" width="11.140625" style="513" customWidth="1"/>
    <col min="4613" max="4613" width="0" style="513" hidden="1" customWidth="1"/>
    <col min="4614" max="4858" width="11.140625" style="513" customWidth="1"/>
    <col min="4859" max="4864" width="8.5703125" style="513"/>
    <col min="4865" max="4865" width="64.5703125" style="513" customWidth="1"/>
    <col min="4866" max="4866" width="18.7109375" style="513" customWidth="1"/>
    <col min="4867" max="4867" width="17.7109375" style="513" customWidth="1"/>
    <col min="4868" max="4868" width="11.140625" style="513" customWidth="1"/>
    <col min="4869" max="4869" width="0" style="513" hidden="1" customWidth="1"/>
    <col min="4870" max="5114" width="11.140625" style="513" customWidth="1"/>
    <col min="5115" max="5120" width="8.5703125" style="513"/>
    <col min="5121" max="5121" width="64.5703125" style="513" customWidth="1"/>
    <col min="5122" max="5122" width="18.7109375" style="513" customWidth="1"/>
    <col min="5123" max="5123" width="17.7109375" style="513" customWidth="1"/>
    <col min="5124" max="5124" width="11.140625" style="513" customWidth="1"/>
    <col min="5125" max="5125" width="0" style="513" hidden="1" customWidth="1"/>
    <col min="5126" max="5370" width="11.140625" style="513" customWidth="1"/>
    <col min="5371" max="5376" width="8.5703125" style="513"/>
    <col min="5377" max="5377" width="64.5703125" style="513" customWidth="1"/>
    <col min="5378" max="5378" width="18.7109375" style="513" customWidth="1"/>
    <col min="5379" max="5379" width="17.7109375" style="513" customWidth="1"/>
    <col min="5380" max="5380" width="11.140625" style="513" customWidth="1"/>
    <col min="5381" max="5381" width="0" style="513" hidden="1" customWidth="1"/>
    <col min="5382" max="5626" width="11.140625" style="513" customWidth="1"/>
    <col min="5627" max="5632" width="8.5703125" style="513"/>
    <col min="5633" max="5633" width="64.5703125" style="513" customWidth="1"/>
    <col min="5634" max="5634" width="18.7109375" style="513" customWidth="1"/>
    <col min="5635" max="5635" width="17.7109375" style="513" customWidth="1"/>
    <col min="5636" max="5636" width="11.140625" style="513" customWidth="1"/>
    <col min="5637" max="5637" width="0" style="513" hidden="1" customWidth="1"/>
    <col min="5638" max="5882" width="11.140625" style="513" customWidth="1"/>
    <col min="5883" max="5888" width="8.5703125" style="513"/>
    <col min="5889" max="5889" width="64.5703125" style="513" customWidth="1"/>
    <col min="5890" max="5890" width="18.7109375" style="513" customWidth="1"/>
    <col min="5891" max="5891" width="17.7109375" style="513" customWidth="1"/>
    <col min="5892" max="5892" width="11.140625" style="513" customWidth="1"/>
    <col min="5893" max="5893" width="0" style="513" hidden="1" customWidth="1"/>
    <col min="5894" max="6138" width="11.140625" style="513" customWidth="1"/>
    <col min="6139" max="6144" width="8.5703125" style="513"/>
    <col min="6145" max="6145" width="64.5703125" style="513" customWidth="1"/>
    <col min="6146" max="6146" width="18.7109375" style="513" customWidth="1"/>
    <col min="6147" max="6147" width="17.7109375" style="513" customWidth="1"/>
    <col min="6148" max="6148" width="11.140625" style="513" customWidth="1"/>
    <col min="6149" max="6149" width="0" style="513" hidden="1" customWidth="1"/>
    <col min="6150" max="6394" width="11.140625" style="513" customWidth="1"/>
    <col min="6395" max="6400" width="8.5703125" style="513"/>
    <col min="6401" max="6401" width="64.5703125" style="513" customWidth="1"/>
    <col min="6402" max="6402" width="18.7109375" style="513" customWidth="1"/>
    <col min="6403" max="6403" width="17.7109375" style="513" customWidth="1"/>
    <col min="6404" max="6404" width="11.140625" style="513" customWidth="1"/>
    <col min="6405" max="6405" width="0" style="513" hidden="1" customWidth="1"/>
    <col min="6406" max="6650" width="11.140625" style="513" customWidth="1"/>
    <col min="6651" max="6656" width="8.5703125" style="513"/>
    <col min="6657" max="6657" width="64.5703125" style="513" customWidth="1"/>
    <col min="6658" max="6658" width="18.7109375" style="513" customWidth="1"/>
    <col min="6659" max="6659" width="17.7109375" style="513" customWidth="1"/>
    <col min="6660" max="6660" width="11.140625" style="513" customWidth="1"/>
    <col min="6661" max="6661" width="0" style="513" hidden="1" customWidth="1"/>
    <col min="6662" max="6906" width="11.140625" style="513" customWidth="1"/>
    <col min="6907" max="6912" width="8.5703125" style="513"/>
    <col min="6913" max="6913" width="64.5703125" style="513" customWidth="1"/>
    <col min="6914" max="6914" width="18.7109375" style="513" customWidth="1"/>
    <col min="6915" max="6915" width="17.7109375" style="513" customWidth="1"/>
    <col min="6916" max="6916" width="11.140625" style="513" customWidth="1"/>
    <col min="6917" max="6917" width="0" style="513" hidden="1" customWidth="1"/>
    <col min="6918" max="7162" width="11.140625" style="513" customWidth="1"/>
    <col min="7163" max="7168" width="8.5703125" style="513"/>
    <col min="7169" max="7169" width="64.5703125" style="513" customWidth="1"/>
    <col min="7170" max="7170" width="18.7109375" style="513" customWidth="1"/>
    <col min="7171" max="7171" width="17.7109375" style="513" customWidth="1"/>
    <col min="7172" max="7172" width="11.140625" style="513" customWidth="1"/>
    <col min="7173" max="7173" width="0" style="513" hidden="1" customWidth="1"/>
    <col min="7174" max="7418" width="11.140625" style="513" customWidth="1"/>
    <col min="7419" max="7424" width="8.5703125" style="513"/>
    <col min="7425" max="7425" width="64.5703125" style="513" customWidth="1"/>
    <col min="7426" max="7426" width="18.7109375" style="513" customWidth="1"/>
    <col min="7427" max="7427" width="17.7109375" style="513" customWidth="1"/>
    <col min="7428" max="7428" width="11.140625" style="513" customWidth="1"/>
    <col min="7429" max="7429" width="0" style="513" hidden="1" customWidth="1"/>
    <col min="7430" max="7674" width="11.140625" style="513" customWidth="1"/>
    <col min="7675" max="7680" width="8.5703125" style="513"/>
    <col min="7681" max="7681" width="64.5703125" style="513" customWidth="1"/>
    <col min="7682" max="7682" width="18.7109375" style="513" customWidth="1"/>
    <col min="7683" max="7683" width="17.7109375" style="513" customWidth="1"/>
    <col min="7684" max="7684" width="11.140625" style="513" customWidth="1"/>
    <col min="7685" max="7685" width="0" style="513" hidden="1" customWidth="1"/>
    <col min="7686" max="7930" width="11.140625" style="513" customWidth="1"/>
    <col min="7931" max="7936" width="8.5703125" style="513"/>
    <col min="7937" max="7937" width="64.5703125" style="513" customWidth="1"/>
    <col min="7938" max="7938" width="18.7109375" style="513" customWidth="1"/>
    <col min="7939" max="7939" width="17.7109375" style="513" customWidth="1"/>
    <col min="7940" max="7940" width="11.140625" style="513" customWidth="1"/>
    <col min="7941" max="7941" width="0" style="513" hidden="1" customWidth="1"/>
    <col min="7942" max="8186" width="11.140625" style="513" customWidth="1"/>
    <col min="8187" max="8192" width="8.5703125" style="513"/>
    <col min="8193" max="8193" width="64.5703125" style="513" customWidth="1"/>
    <col min="8194" max="8194" width="18.7109375" style="513" customWidth="1"/>
    <col min="8195" max="8195" width="17.7109375" style="513" customWidth="1"/>
    <col min="8196" max="8196" width="11.140625" style="513" customWidth="1"/>
    <col min="8197" max="8197" width="0" style="513" hidden="1" customWidth="1"/>
    <col min="8198" max="8442" width="11.140625" style="513" customWidth="1"/>
    <col min="8443" max="8448" width="8.5703125" style="513"/>
    <col min="8449" max="8449" width="64.5703125" style="513" customWidth="1"/>
    <col min="8450" max="8450" width="18.7109375" style="513" customWidth="1"/>
    <col min="8451" max="8451" width="17.7109375" style="513" customWidth="1"/>
    <col min="8452" max="8452" width="11.140625" style="513" customWidth="1"/>
    <col min="8453" max="8453" width="0" style="513" hidden="1" customWidth="1"/>
    <col min="8454" max="8698" width="11.140625" style="513" customWidth="1"/>
    <col min="8699" max="8704" width="8.5703125" style="513"/>
    <col min="8705" max="8705" width="64.5703125" style="513" customWidth="1"/>
    <col min="8706" max="8706" width="18.7109375" style="513" customWidth="1"/>
    <col min="8707" max="8707" width="17.7109375" style="513" customWidth="1"/>
    <col min="8708" max="8708" width="11.140625" style="513" customWidth="1"/>
    <col min="8709" max="8709" width="0" style="513" hidden="1" customWidth="1"/>
    <col min="8710" max="8954" width="11.140625" style="513" customWidth="1"/>
    <col min="8955" max="8960" width="8.5703125" style="513"/>
    <col min="8961" max="8961" width="64.5703125" style="513" customWidth="1"/>
    <col min="8962" max="8962" width="18.7109375" style="513" customWidth="1"/>
    <col min="8963" max="8963" width="17.7109375" style="513" customWidth="1"/>
    <col min="8964" max="8964" width="11.140625" style="513" customWidth="1"/>
    <col min="8965" max="8965" width="0" style="513" hidden="1" customWidth="1"/>
    <col min="8966" max="9210" width="11.140625" style="513" customWidth="1"/>
    <col min="9211" max="9216" width="8.5703125" style="513"/>
    <col min="9217" max="9217" width="64.5703125" style="513" customWidth="1"/>
    <col min="9218" max="9218" width="18.7109375" style="513" customWidth="1"/>
    <col min="9219" max="9219" width="17.7109375" style="513" customWidth="1"/>
    <col min="9220" max="9220" width="11.140625" style="513" customWidth="1"/>
    <col min="9221" max="9221" width="0" style="513" hidden="1" customWidth="1"/>
    <col min="9222" max="9466" width="11.140625" style="513" customWidth="1"/>
    <col min="9467" max="9472" width="8.5703125" style="513"/>
    <col min="9473" max="9473" width="64.5703125" style="513" customWidth="1"/>
    <col min="9474" max="9474" width="18.7109375" style="513" customWidth="1"/>
    <col min="9475" max="9475" width="17.7109375" style="513" customWidth="1"/>
    <col min="9476" max="9476" width="11.140625" style="513" customWidth="1"/>
    <col min="9477" max="9477" width="0" style="513" hidden="1" customWidth="1"/>
    <col min="9478" max="9722" width="11.140625" style="513" customWidth="1"/>
    <col min="9723" max="9728" width="8.5703125" style="513"/>
    <col min="9729" max="9729" width="64.5703125" style="513" customWidth="1"/>
    <col min="9730" max="9730" width="18.7109375" style="513" customWidth="1"/>
    <col min="9731" max="9731" width="17.7109375" style="513" customWidth="1"/>
    <col min="9732" max="9732" width="11.140625" style="513" customWidth="1"/>
    <col min="9733" max="9733" width="0" style="513" hidden="1" customWidth="1"/>
    <col min="9734" max="9978" width="11.140625" style="513" customWidth="1"/>
    <col min="9979" max="9984" width="8.5703125" style="513"/>
    <col min="9985" max="9985" width="64.5703125" style="513" customWidth="1"/>
    <col min="9986" max="9986" width="18.7109375" style="513" customWidth="1"/>
    <col min="9987" max="9987" width="17.7109375" style="513" customWidth="1"/>
    <col min="9988" max="9988" width="11.140625" style="513" customWidth="1"/>
    <col min="9989" max="9989" width="0" style="513" hidden="1" customWidth="1"/>
    <col min="9990" max="10234" width="11.140625" style="513" customWidth="1"/>
    <col min="10235" max="10240" width="8.5703125" style="513"/>
    <col min="10241" max="10241" width="64.5703125" style="513" customWidth="1"/>
    <col min="10242" max="10242" width="18.7109375" style="513" customWidth="1"/>
    <col min="10243" max="10243" width="17.7109375" style="513" customWidth="1"/>
    <col min="10244" max="10244" width="11.140625" style="513" customWidth="1"/>
    <col min="10245" max="10245" width="0" style="513" hidden="1" customWidth="1"/>
    <col min="10246" max="10490" width="11.140625" style="513" customWidth="1"/>
    <col min="10491" max="10496" width="8.5703125" style="513"/>
    <col min="10497" max="10497" width="64.5703125" style="513" customWidth="1"/>
    <col min="10498" max="10498" width="18.7109375" style="513" customWidth="1"/>
    <col min="10499" max="10499" width="17.7109375" style="513" customWidth="1"/>
    <col min="10500" max="10500" width="11.140625" style="513" customWidth="1"/>
    <col min="10501" max="10501" width="0" style="513" hidden="1" customWidth="1"/>
    <col min="10502" max="10746" width="11.140625" style="513" customWidth="1"/>
    <col min="10747" max="10752" width="8.5703125" style="513"/>
    <col min="10753" max="10753" width="64.5703125" style="513" customWidth="1"/>
    <col min="10754" max="10754" width="18.7109375" style="513" customWidth="1"/>
    <col min="10755" max="10755" width="17.7109375" style="513" customWidth="1"/>
    <col min="10756" max="10756" width="11.140625" style="513" customWidth="1"/>
    <col min="10757" max="10757" width="0" style="513" hidden="1" customWidth="1"/>
    <col min="10758" max="11002" width="11.140625" style="513" customWidth="1"/>
    <col min="11003" max="11008" width="8.5703125" style="513"/>
    <col min="11009" max="11009" width="64.5703125" style="513" customWidth="1"/>
    <col min="11010" max="11010" width="18.7109375" style="513" customWidth="1"/>
    <col min="11011" max="11011" width="17.7109375" style="513" customWidth="1"/>
    <col min="11012" max="11012" width="11.140625" style="513" customWidth="1"/>
    <col min="11013" max="11013" width="0" style="513" hidden="1" customWidth="1"/>
    <col min="11014" max="11258" width="11.140625" style="513" customWidth="1"/>
    <col min="11259" max="11264" width="8.5703125" style="513"/>
    <col min="11265" max="11265" width="64.5703125" style="513" customWidth="1"/>
    <col min="11266" max="11266" width="18.7109375" style="513" customWidth="1"/>
    <col min="11267" max="11267" width="17.7109375" style="513" customWidth="1"/>
    <col min="11268" max="11268" width="11.140625" style="513" customWidth="1"/>
    <col min="11269" max="11269" width="0" style="513" hidden="1" customWidth="1"/>
    <col min="11270" max="11514" width="11.140625" style="513" customWidth="1"/>
    <col min="11515" max="11520" width="8.5703125" style="513"/>
    <col min="11521" max="11521" width="64.5703125" style="513" customWidth="1"/>
    <col min="11522" max="11522" width="18.7109375" style="513" customWidth="1"/>
    <col min="11523" max="11523" width="17.7109375" style="513" customWidth="1"/>
    <col min="11524" max="11524" width="11.140625" style="513" customWidth="1"/>
    <col min="11525" max="11525" width="0" style="513" hidden="1" customWidth="1"/>
    <col min="11526" max="11770" width="11.140625" style="513" customWidth="1"/>
    <col min="11771" max="11776" width="8.5703125" style="513"/>
    <col min="11777" max="11777" width="64.5703125" style="513" customWidth="1"/>
    <col min="11778" max="11778" width="18.7109375" style="513" customWidth="1"/>
    <col min="11779" max="11779" width="17.7109375" style="513" customWidth="1"/>
    <col min="11780" max="11780" width="11.140625" style="513" customWidth="1"/>
    <col min="11781" max="11781" width="0" style="513" hidden="1" customWidth="1"/>
    <col min="11782" max="12026" width="11.140625" style="513" customWidth="1"/>
    <col min="12027" max="12032" width="8.5703125" style="513"/>
    <col min="12033" max="12033" width="64.5703125" style="513" customWidth="1"/>
    <col min="12034" max="12034" width="18.7109375" style="513" customWidth="1"/>
    <col min="12035" max="12035" width="17.7109375" style="513" customWidth="1"/>
    <col min="12036" max="12036" width="11.140625" style="513" customWidth="1"/>
    <col min="12037" max="12037" width="0" style="513" hidden="1" customWidth="1"/>
    <col min="12038" max="12282" width="11.140625" style="513" customWidth="1"/>
    <col min="12283" max="12288" width="8.5703125" style="513"/>
    <col min="12289" max="12289" width="64.5703125" style="513" customWidth="1"/>
    <col min="12290" max="12290" width="18.7109375" style="513" customWidth="1"/>
    <col min="12291" max="12291" width="17.7109375" style="513" customWidth="1"/>
    <col min="12292" max="12292" width="11.140625" style="513" customWidth="1"/>
    <col min="12293" max="12293" width="0" style="513" hidden="1" customWidth="1"/>
    <col min="12294" max="12538" width="11.140625" style="513" customWidth="1"/>
    <col min="12539" max="12544" width="8.5703125" style="513"/>
    <col min="12545" max="12545" width="64.5703125" style="513" customWidth="1"/>
    <col min="12546" max="12546" width="18.7109375" style="513" customWidth="1"/>
    <col min="12547" max="12547" width="17.7109375" style="513" customWidth="1"/>
    <col min="12548" max="12548" width="11.140625" style="513" customWidth="1"/>
    <col min="12549" max="12549" width="0" style="513" hidden="1" customWidth="1"/>
    <col min="12550" max="12794" width="11.140625" style="513" customWidth="1"/>
    <col min="12795" max="12800" width="8.5703125" style="513"/>
    <col min="12801" max="12801" width="64.5703125" style="513" customWidth="1"/>
    <col min="12802" max="12802" width="18.7109375" style="513" customWidth="1"/>
    <col min="12803" max="12803" width="17.7109375" style="513" customWidth="1"/>
    <col min="12804" max="12804" width="11.140625" style="513" customWidth="1"/>
    <col min="12805" max="12805" width="0" style="513" hidden="1" customWidth="1"/>
    <col min="12806" max="13050" width="11.140625" style="513" customWidth="1"/>
    <col min="13051" max="13056" width="8.5703125" style="513"/>
    <col min="13057" max="13057" width="64.5703125" style="513" customWidth="1"/>
    <col min="13058" max="13058" width="18.7109375" style="513" customWidth="1"/>
    <col min="13059" max="13059" width="17.7109375" style="513" customWidth="1"/>
    <col min="13060" max="13060" width="11.140625" style="513" customWidth="1"/>
    <col min="13061" max="13061" width="0" style="513" hidden="1" customWidth="1"/>
    <col min="13062" max="13306" width="11.140625" style="513" customWidth="1"/>
    <col min="13307" max="13312" width="8.5703125" style="513"/>
    <col min="13313" max="13313" width="64.5703125" style="513" customWidth="1"/>
    <col min="13314" max="13314" width="18.7109375" style="513" customWidth="1"/>
    <col min="13315" max="13315" width="17.7109375" style="513" customWidth="1"/>
    <col min="13316" max="13316" width="11.140625" style="513" customWidth="1"/>
    <col min="13317" max="13317" width="0" style="513" hidden="1" customWidth="1"/>
    <col min="13318" max="13562" width="11.140625" style="513" customWidth="1"/>
    <col min="13563" max="13568" width="8.5703125" style="513"/>
    <col min="13569" max="13569" width="64.5703125" style="513" customWidth="1"/>
    <col min="13570" max="13570" width="18.7109375" style="513" customWidth="1"/>
    <col min="13571" max="13571" width="17.7109375" style="513" customWidth="1"/>
    <col min="13572" max="13572" width="11.140625" style="513" customWidth="1"/>
    <col min="13573" max="13573" width="0" style="513" hidden="1" customWidth="1"/>
    <col min="13574" max="13818" width="11.140625" style="513" customWidth="1"/>
    <col min="13819" max="13824" width="8.5703125" style="513"/>
    <col min="13825" max="13825" width="64.5703125" style="513" customWidth="1"/>
    <col min="13826" max="13826" width="18.7109375" style="513" customWidth="1"/>
    <col min="13827" max="13827" width="17.7109375" style="513" customWidth="1"/>
    <col min="13828" max="13828" width="11.140625" style="513" customWidth="1"/>
    <col min="13829" max="13829" width="0" style="513" hidden="1" customWidth="1"/>
    <col min="13830" max="14074" width="11.140625" style="513" customWidth="1"/>
    <col min="14075" max="14080" width="8.5703125" style="513"/>
    <col min="14081" max="14081" width="64.5703125" style="513" customWidth="1"/>
    <col min="14082" max="14082" width="18.7109375" style="513" customWidth="1"/>
    <col min="14083" max="14083" width="17.7109375" style="513" customWidth="1"/>
    <col min="14084" max="14084" width="11.140625" style="513" customWidth="1"/>
    <col min="14085" max="14085" width="0" style="513" hidden="1" customWidth="1"/>
    <col min="14086" max="14330" width="11.140625" style="513" customWidth="1"/>
    <col min="14331" max="14336" width="8.5703125" style="513"/>
    <col min="14337" max="14337" width="64.5703125" style="513" customWidth="1"/>
    <col min="14338" max="14338" width="18.7109375" style="513" customWidth="1"/>
    <col min="14339" max="14339" width="17.7109375" style="513" customWidth="1"/>
    <col min="14340" max="14340" width="11.140625" style="513" customWidth="1"/>
    <col min="14341" max="14341" width="0" style="513" hidden="1" customWidth="1"/>
    <col min="14342" max="14586" width="11.140625" style="513" customWidth="1"/>
    <col min="14587" max="14592" width="8.5703125" style="513"/>
    <col min="14593" max="14593" width="64.5703125" style="513" customWidth="1"/>
    <col min="14594" max="14594" width="18.7109375" style="513" customWidth="1"/>
    <col min="14595" max="14595" width="17.7109375" style="513" customWidth="1"/>
    <col min="14596" max="14596" width="11.140625" style="513" customWidth="1"/>
    <col min="14597" max="14597" width="0" style="513" hidden="1" customWidth="1"/>
    <col min="14598" max="14842" width="11.140625" style="513" customWidth="1"/>
    <col min="14843" max="14848" width="8.5703125" style="513"/>
    <col min="14849" max="14849" width="64.5703125" style="513" customWidth="1"/>
    <col min="14850" max="14850" width="18.7109375" style="513" customWidth="1"/>
    <col min="14851" max="14851" width="17.7109375" style="513" customWidth="1"/>
    <col min="14852" max="14852" width="11.140625" style="513" customWidth="1"/>
    <col min="14853" max="14853" width="0" style="513" hidden="1" customWidth="1"/>
    <col min="14854" max="15098" width="11.140625" style="513" customWidth="1"/>
    <col min="15099" max="15104" width="8.5703125" style="513"/>
    <col min="15105" max="15105" width="64.5703125" style="513" customWidth="1"/>
    <col min="15106" max="15106" width="18.7109375" style="513" customWidth="1"/>
    <col min="15107" max="15107" width="17.7109375" style="513" customWidth="1"/>
    <col min="15108" max="15108" width="11.140625" style="513" customWidth="1"/>
    <col min="15109" max="15109" width="0" style="513" hidden="1" customWidth="1"/>
    <col min="15110" max="15354" width="11.140625" style="513" customWidth="1"/>
    <col min="15355" max="15360" width="8.5703125" style="513"/>
    <col min="15361" max="15361" width="64.5703125" style="513" customWidth="1"/>
    <col min="15362" max="15362" width="18.7109375" style="513" customWidth="1"/>
    <col min="15363" max="15363" width="17.7109375" style="513" customWidth="1"/>
    <col min="15364" max="15364" width="11.140625" style="513" customWidth="1"/>
    <col min="15365" max="15365" width="0" style="513" hidden="1" customWidth="1"/>
    <col min="15366" max="15610" width="11.140625" style="513" customWidth="1"/>
    <col min="15611" max="15616" width="8.5703125" style="513"/>
    <col min="15617" max="15617" width="64.5703125" style="513" customWidth="1"/>
    <col min="15618" max="15618" width="18.7109375" style="513" customWidth="1"/>
    <col min="15619" max="15619" width="17.7109375" style="513" customWidth="1"/>
    <col min="15620" max="15620" width="11.140625" style="513" customWidth="1"/>
    <col min="15621" max="15621" width="0" style="513" hidden="1" customWidth="1"/>
    <col min="15622" max="15866" width="11.140625" style="513" customWidth="1"/>
    <col min="15867" max="15872" width="8.5703125" style="513"/>
    <col min="15873" max="15873" width="64.5703125" style="513" customWidth="1"/>
    <col min="15874" max="15874" width="18.7109375" style="513" customWidth="1"/>
    <col min="15875" max="15875" width="17.7109375" style="513" customWidth="1"/>
    <col min="15876" max="15876" width="11.140625" style="513" customWidth="1"/>
    <col min="15877" max="15877" width="0" style="513" hidden="1" customWidth="1"/>
    <col min="15878" max="16122" width="11.140625" style="513" customWidth="1"/>
    <col min="16123" max="16128" width="8.5703125" style="513"/>
    <col min="16129" max="16129" width="64.5703125" style="513" customWidth="1"/>
    <col min="16130" max="16130" width="18.7109375" style="513" customWidth="1"/>
    <col min="16131" max="16131" width="17.7109375" style="513" customWidth="1"/>
    <col min="16132" max="16132" width="11.140625" style="513" customWidth="1"/>
    <col min="16133" max="16133" width="0" style="513" hidden="1" customWidth="1"/>
    <col min="16134" max="16378" width="11.140625" style="513" customWidth="1"/>
    <col min="16379" max="16384" width="8.5703125" style="513"/>
  </cols>
  <sheetData>
    <row r="1" spans="1:5" ht="15.75">
      <c r="A1" s="1718" t="s">
        <v>638</v>
      </c>
      <c r="B1" s="1719"/>
      <c r="C1" s="1720"/>
    </row>
    <row r="2" spans="1:5" ht="15.75">
      <c r="A2" s="1721" t="s">
        <v>639</v>
      </c>
      <c r="B2" s="1722"/>
      <c r="C2" s="1723"/>
    </row>
    <row r="3" spans="1:5" ht="14.25">
      <c r="A3" s="1724" t="s">
        <v>640</v>
      </c>
      <c r="B3" s="1725"/>
      <c r="C3" s="1726"/>
    </row>
    <row r="4" spans="1:5">
      <c r="A4" s="1183" t="s">
        <v>102</v>
      </c>
      <c r="B4" s="514" t="s">
        <v>641</v>
      </c>
      <c r="C4" s="1184" t="s">
        <v>642</v>
      </c>
      <c r="E4" s="515" t="s">
        <v>643</v>
      </c>
    </row>
    <row r="5" spans="1:5">
      <c r="A5" s="1185"/>
      <c r="B5" s="516"/>
      <c r="C5" s="1186"/>
    </row>
    <row r="6" spans="1:5" s="517" customFormat="1">
      <c r="A6" s="1187" t="s">
        <v>644</v>
      </c>
      <c r="B6" s="505">
        <v>920287</v>
      </c>
      <c r="C6" s="520">
        <v>1317723</v>
      </c>
    </row>
    <row r="7" spans="1:5">
      <c r="A7" s="1188"/>
      <c r="B7" s="518"/>
      <c r="C7" s="519"/>
    </row>
    <row r="8" spans="1:5" s="517" customFormat="1">
      <c r="A8" s="1187" t="s">
        <v>645</v>
      </c>
      <c r="B8" s="505">
        <v>402598</v>
      </c>
      <c r="C8" s="520">
        <v>522445</v>
      </c>
      <c r="D8" s="521"/>
      <c r="E8" s="522">
        <v>630631</v>
      </c>
    </row>
    <row r="9" spans="1:5">
      <c r="A9" s="1189"/>
      <c r="B9" s="518"/>
      <c r="C9" s="519"/>
    </row>
    <row r="10" spans="1:5" s="517" customFormat="1">
      <c r="A10" s="1187" t="s">
        <v>108</v>
      </c>
      <c r="B10" s="505">
        <v>414101</v>
      </c>
      <c r="C10" s="520">
        <v>654849</v>
      </c>
    </row>
    <row r="11" spans="1:5" s="517" customFormat="1">
      <c r="A11" s="1187"/>
      <c r="B11" s="518"/>
      <c r="C11" s="519"/>
    </row>
    <row r="12" spans="1:5" s="517" customFormat="1">
      <c r="A12" s="1190" t="s">
        <v>646</v>
      </c>
      <c r="B12" s="526">
        <f>SUM(B13:B14)</f>
        <v>153102</v>
      </c>
      <c r="C12" s="523">
        <f>SUM(C13:C14)</f>
        <v>244061</v>
      </c>
    </row>
    <row r="13" spans="1:5">
      <c r="A13" s="1189" t="s">
        <v>647</v>
      </c>
      <c r="B13" s="579">
        <v>144272</v>
      </c>
      <c r="C13" s="524">
        <v>231586</v>
      </c>
      <c r="E13" s="525" t="s">
        <v>648</v>
      </c>
    </row>
    <row r="14" spans="1:5">
      <c r="A14" s="1189" t="s">
        <v>649</v>
      </c>
      <c r="B14" s="579">
        <v>8830</v>
      </c>
      <c r="C14" s="524">
        <v>12475</v>
      </c>
      <c r="E14" s="513">
        <v>638</v>
      </c>
    </row>
    <row r="15" spans="1:5">
      <c r="A15" s="1189"/>
      <c r="B15" s="518"/>
      <c r="C15" s="519"/>
    </row>
    <row r="16" spans="1:5">
      <c r="A16" s="1190" t="s">
        <v>650</v>
      </c>
      <c r="B16" s="505">
        <v>186122</v>
      </c>
      <c r="C16" s="520">
        <v>293851</v>
      </c>
      <c r="E16" s="513" t="s">
        <v>651</v>
      </c>
    </row>
    <row r="17" spans="1:5">
      <c r="A17" s="1189"/>
      <c r="B17" s="518"/>
      <c r="C17" s="519"/>
    </row>
    <row r="18" spans="1:5">
      <c r="A18" s="1190" t="s">
        <v>652</v>
      </c>
      <c r="B18" s="526">
        <f>SUM(B19:B21)</f>
        <v>15024</v>
      </c>
      <c r="C18" s="523">
        <f>SUM(C19:C21)</f>
        <v>22062</v>
      </c>
    </row>
    <row r="19" spans="1:5">
      <c r="A19" s="1189" t="s">
        <v>653</v>
      </c>
      <c r="B19" s="579">
        <v>51</v>
      </c>
      <c r="C19" s="524">
        <v>63</v>
      </c>
      <c r="E19" s="527" t="s">
        <v>654</v>
      </c>
    </row>
    <row r="20" spans="1:5">
      <c r="A20" s="1189" t="s">
        <v>655</v>
      </c>
      <c r="B20" s="579">
        <v>5769</v>
      </c>
      <c r="C20" s="524">
        <v>8149</v>
      </c>
      <c r="E20" s="513">
        <v>748</v>
      </c>
    </row>
    <row r="21" spans="1:5">
      <c r="A21" s="1189" t="s">
        <v>656</v>
      </c>
      <c r="B21" s="579">
        <v>9204</v>
      </c>
      <c r="C21" s="524">
        <v>13850</v>
      </c>
      <c r="E21" s="527" t="s">
        <v>657</v>
      </c>
    </row>
    <row r="22" spans="1:5">
      <c r="A22" s="1191" t="s">
        <v>658</v>
      </c>
      <c r="B22" s="518"/>
      <c r="C22" s="519"/>
    </row>
    <row r="23" spans="1:5" ht="15.75">
      <c r="A23" s="1187" t="s">
        <v>659</v>
      </c>
      <c r="B23" s="505">
        <v>59853</v>
      </c>
      <c r="C23" s="520">
        <v>94875</v>
      </c>
      <c r="E23" s="527" t="s">
        <v>660</v>
      </c>
    </row>
    <row r="24" spans="1:5">
      <c r="A24" s="1189"/>
      <c r="B24" s="518"/>
      <c r="C24" s="519"/>
    </row>
    <row r="25" spans="1:5" s="517" customFormat="1" ht="15.75">
      <c r="A25" s="1187" t="s">
        <v>661</v>
      </c>
      <c r="B25" s="505">
        <v>103588</v>
      </c>
      <c r="C25" s="520">
        <v>140429</v>
      </c>
      <c r="D25" s="521"/>
      <c r="E25" s="528" t="s">
        <v>662</v>
      </c>
    </row>
    <row r="26" spans="1:5" ht="13.5" thickBot="1">
      <c r="A26" s="529"/>
      <c r="B26" s="530"/>
      <c r="C26" s="531"/>
      <c r="E26" s="517"/>
    </row>
    <row r="27" spans="1:5" ht="15.75">
      <c r="A27" s="532" t="s">
        <v>663</v>
      </c>
      <c r="B27" s="533"/>
      <c r="C27" s="534"/>
    </row>
    <row r="28" spans="1:5" ht="16.5" thickBot="1">
      <c r="A28" s="529" t="s">
        <v>664</v>
      </c>
      <c r="B28" s="535"/>
      <c r="C28" s="536"/>
    </row>
  </sheetData>
  <sheetProtection algorithmName="SHA-512" hashValue="lfwxU0944VdcMA1p8LF0ltYvsoxzf+wMWg8088vn0GHm7r5CTz1LXd3QegnOjTHprRFeerFp6i5arwLzdlZm2Q==" saltValue="fYQxpuhSwuBKna/IQnccvA==" spinCount="100000" sheet="1" formatCells="0" formatColumns="0" formatRows="0" insertColumns="0" insertRows="0" insertHyperlinks="0" deleteColumns="0" deleteRows="0" sort="0" autoFilter="0" pivotTables="0"/>
  <mergeCells count="3">
    <mergeCell ref="A1:C1"/>
    <mergeCell ref="A2:C2"/>
    <mergeCell ref="A3:C3"/>
  </mergeCells>
  <pageMargins left="0.7" right="0.7" top="0.75" bottom="0.75" header="0.3" footer="0.3"/>
  <pageSetup scale="8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6C6BC-C8C2-4C4B-9AE3-5DED4878F12E}">
  <sheetPr>
    <pageSetUpPr fitToPage="1"/>
  </sheetPr>
  <dimension ref="A1:IG548"/>
  <sheetViews>
    <sheetView topLeftCell="A43" workbookViewId="0">
      <selection activeCell="A61" sqref="A61:Q61"/>
    </sheetView>
  </sheetViews>
  <sheetFormatPr defaultColWidth="10.5703125" defaultRowHeight="15.75"/>
  <cols>
    <col min="1" max="1" width="51" style="1404" customWidth="1"/>
    <col min="2" max="2" width="11.85546875" style="1289" hidden="1" customWidth="1"/>
    <col min="3" max="6" width="10.5703125" style="1404" hidden="1" customWidth="1"/>
    <col min="7" max="7" width="10.5703125" style="1406" hidden="1" customWidth="1"/>
    <col min="8" max="8" width="10.5703125" style="1405" hidden="1" customWidth="1"/>
    <col min="9" max="9" width="11.5703125" style="1404" hidden="1" customWidth="1"/>
    <col min="10" max="10" width="0" style="1406" hidden="1" customWidth="1"/>
    <col min="11" max="11" width="0" style="1404" hidden="1" customWidth="1"/>
    <col min="12" max="12" width="11.5703125" style="1405" hidden="1" customWidth="1"/>
    <col min="13" max="13" width="11.42578125" style="1339" customWidth="1"/>
    <col min="14" max="14" width="10.5703125" style="1339"/>
    <col min="15" max="15" width="10.5703125" style="1407"/>
    <col min="16" max="16" width="10.5703125" style="1404"/>
    <col min="17" max="17" width="10.5703125" style="1408"/>
    <col min="18" max="256" width="10.5703125" style="3"/>
    <col min="257" max="257" width="46.85546875" style="3" customWidth="1"/>
    <col min="258" max="265" width="0" style="3" hidden="1" customWidth="1"/>
    <col min="266" max="267" width="10.5703125" style="3"/>
    <col min="268" max="268" width="11.5703125" style="3" customWidth="1"/>
    <col min="269" max="269" width="11.42578125" style="3" customWidth="1"/>
    <col min="270" max="512" width="10.5703125" style="3"/>
    <col min="513" max="513" width="46.85546875" style="3" customWidth="1"/>
    <col min="514" max="521" width="0" style="3" hidden="1" customWidth="1"/>
    <col min="522" max="523" width="10.5703125" style="3"/>
    <col min="524" max="524" width="11.5703125" style="3" customWidth="1"/>
    <col min="525" max="525" width="11.42578125" style="3" customWidth="1"/>
    <col min="526" max="768" width="10.5703125" style="3"/>
    <col min="769" max="769" width="46.85546875" style="3" customWidth="1"/>
    <col min="770" max="777" width="0" style="3" hidden="1" customWidth="1"/>
    <col min="778" max="779" width="10.5703125" style="3"/>
    <col min="780" max="780" width="11.5703125" style="3" customWidth="1"/>
    <col min="781" max="781" width="11.42578125" style="3" customWidth="1"/>
    <col min="782" max="1024" width="10.5703125" style="3"/>
    <col min="1025" max="1025" width="46.85546875" style="3" customWidth="1"/>
    <col min="1026" max="1033" width="0" style="3" hidden="1" customWidth="1"/>
    <col min="1034" max="1035" width="10.5703125" style="3"/>
    <col min="1036" max="1036" width="11.5703125" style="3" customWidth="1"/>
    <col min="1037" max="1037" width="11.42578125" style="3" customWidth="1"/>
    <col min="1038" max="1280" width="10.5703125" style="3"/>
    <col min="1281" max="1281" width="46.85546875" style="3" customWidth="1"/>
    <col min="1282" max="1289" width="0" style="3" hidden="1" customWidth="1"/>
    <col min="1290" max="1291" width="10.5703125" style="3"/>
    <col min="1292" max="1292" width="11.5703125" style="3" customWidth="1"/>
    <col min="1293" max="1293" width="11.42578125" style="3" customWidth="1"/>
    <col min="1294" max="1536" width="10.5703125" style="3"/>
    <col min="1537" max="1537" width="46.85546875" style="3" customWidth="1"/>
    <col min="1538" max="1545" width="0" style="3" hidden="1" customWidth="1"/>
    <col min="1546" max="1547" width="10.5703125" style="3"/>
    <col min="1548" max="1548" width="11.5703125" style="3" customWidth="1"/>
    <col min="1549" max="1549" width="11.42578125" style="3" customWidth="1"/>
    <col min="1550" max="1792" width="10.5703125" style="3"/>
    <col min="1793" max="1793" width="46.85546875" style="3" customWidth="1"/>
    <col min="1794" max="1801" width="0" style="3" hidden="1" customWidth="1"/>
    <col min="1802" max="1803" width="10.5703125" style="3"/>
    <col min="1804" max="1804" width="11.5703125" style="3" customWidth="1"/>
    <col min="1805" max="1805" width="11.42578125" style="3" customWidth="1"/>
    <col min="1806" max="2048" width="10.5703125" style="3"/>
    <col min="2049" max="2049" width="46.85546875" style="3" customWidth="1"/>
    <col min="2050" max="2057" width="0" style="3" hidden="1" customWidth="1"/>
    <col min="2058" max="2059" width="10.5703125" style="3"/>
    <col min="2060" max="2060" width="11.5703125" style="3" customWidth="1"/>
    <col min="2061" max="2061" width="11.42578125" style="3" customWidth="1"/>
    <col min="2062" max="2304" width="10.5703125" style="3"/>
    <col min="2305" max="2305" width="46.85546875" style="3" customWidth="1"/>
    <col min="2306" max="2313" width="0" style="3" hidden="1" customWidth="1"/>
    <col min="2314" max="2315" width="10.5703125" style="3"/>
    <col min="2316" max="2316" width="11.5703125" style="3" customWidth="1"/>
    <col min="2317" max="2317" width="11.42578125" style="3" customWidth="1"/>
    <col min="2318" max="2560" width="10.5703125" style="3"/>
    <col min="2561" max="2561" width="46.85546875" style="3" customWidth="1"/>
    <col min="2562" max="2569" width="0" style="3" hidden="1" customWidth="1"/>
    <col min="2570" max="2571" width="10.5703125" style="3"/>
    <col min="2572" max="2572" width="11.5703125" style="3" customWidth="1"/>
    <col min="2573" max="2573" width="11.42578125" style="3" customWidth="1"/>
    <col min="2574" max="2816" width="10.5703125" style="3"/>
    <col min="2817" max="2817" width="46.85546875" style="3" customWidth="1"/>
    <col min="2818" max="2825" width="0" style="3" hidden="1" customWidth="1"/>
    <col min="2826" max="2827" width="10.5703125" style="3"/>
    <col min="2828" max="2828" width="11.5703125" style="3" customWidth="1"/>
    <col min="2829" max="2829" width="11.42578125" style="3" customWidth="1"/>
    <col min="2830" max="3072" width="10.5703125" style="3"/>
    <col min="3073" max="3073" width="46.85546875" style="3" customWidth="1"/>
    <col min="3074" max="3081" width="0" style="3" hidden="1" customWidth="1"/>
    <col min="3082" max="3083" width="10.5703125" style="3"/>
    <col min="3084" max="3084" width="11.5703125" style="3" customWidth="1"/>
    <col min="3085" max="3085" width="11.42578125" style="3" customWidth="1"/>
    <col min="3086" max="3328" width="10.5703125" style="3"/>
    <col min="3329" max="3329" width="46.85546875" style="3" customWidth="1"/>
    <col min="3330" max="3337" width="0" style="3" hidden="1" customWidth="1"/>
    <col min="3338" max="3339" width="10.5703125" style="3"/>
    <col min="3340" max="3340" width="11.5703125" style="3" customWidth="1"/>
    <col min="3341" max="3341" width="11.42578125" style="3" customWidth="1"/>
    <col min="3342" max="3584" width="10.5703125" style="3"/>
    <col min="3585" max="3585" width="46.85546875" style="3" customWidth="1"/>
    <col min="3586" max="3593" width="0" style="3" hidden="1" customWidth="1"/>
    <col min="3594" max="3595" width="10.5703125" style="3"/>
    <col min="3596" max="3596" width="11.5703125" style="3" customWidth="1"/>
    <col min="3597" max="3597" width="11.42578125" style="3" customWidth="1"/>
    <col min="3598" max="3840" width="10.5703125" style="3"/>
    <col min="3841" max="3841" width="46.85546875" style="3" customWidth="1"/>
    <col min="3842" max="3849" width="0" style="3" hidden="1" customWidth="1"/>
    <col min="3850" max="3851" width="10.5703125" style="3"/>
    <col min="3852" max="3852" width="11.5703125" style="3" customWidth="1"/>
    <col min="3853" max="3853" width="11.42578125" style="3" customWidth="1"/>
    <col min="3854" max="4096" width="10.5703125" style="3"/>
    <col min="4097" max="4097" width="46.85546875" style="3" customWidth="1"/>
    <col min="4098" max="4105" width="0" style="3" hidden="1" customWidth="1"/>
    <col min="4106" max="4107" width="10.5703125" style="3"/>
    <col min="4108" max="4108" width="11.5703125" style="3" customWidth="1"/>
    <col min="4109" max="4109" width="11.42578125" style="3" customWidth="1"/>
    <col min="4110" max="4352" width="10.5703125" style="3"/>
    <col min="4353" max="4353" width="46.85546875" style="3" customWidth="1"/>
    <col min="4354" max="4361" width="0" style="3" hidden="1" customWidth="1"/>
    <col min="4362" max="4363" width="10.5703125" style="3"/>
    <col min="4364" max="4364" width="11.5703125" style="3" customWidth="1"/>
    <col min="4365" max="4365" width="11.42578125" style="3" customWidth="1"/>
    <col min="4366" max="4608" width="10.5703125" style="3"/>
    <col min="4609" max="4609" width="46.85546875" style="3" customWidth="1"/>
    <col min="4610" max="4617" width="0" style="3" hidden="1" customWidth="1"/>
    <col min="4618" max="4619" width="10.5703125" style="3"/>
    <col min="4620" max="4620" width="11.5703125" style="3" customWidth="1"/>
    <col min="4621" max="4621" width="11.42578125" style="3" customWidth="1"/>
    <col min="4622" max="4864" width="10.5703125" style="3"/>
    <col min="4865" max="4865" width="46.85546875" style="3" customWidth="1"/>
    <col min="4866" max="4873" width="0" style="3" hidden="1" customWidth="1"/>
    <col min="4874" max="4875" width="10.5703125" style="3"/>
    <col min="4876" max="4876" width="11.5703125" style="3" customWidth="1"/>
    <col min="4877" max="4877" width="11.42578125" style="3" customWidth="1"/>
    <col min="4878" max="5120" width="10.5703125" style="3"/>
    <col min="5121" max="5121" width="46.85546875" style="3" customWidth="1"/>
    <col min="5122" max="5129" width="0" style="3" hidden="1" customWidth="1"/>
    <col min="5130" max="5131" width="10.5703125" style="3"/>
    <col min="5132" max="5132" width="11.5703125" style="3" customWidth="1"/>
    <col min="5133" max="5133" width="11.42578125" style="3" customWidth="1"/>
    <col min="5134" max="5376" width="10.5703125" style="3"/>
    <col min="5377" max="5377" width="46.85546875" style="3" customWidth="1"/>
    <col min="5378" max="5385" width="0" style="3" hidden="1" customWidth="1"/>
    <col min="5386" max="5387" width="10.5703125" style="3"/>
    <col min="5388" max="5388" width="11.5703125" style="3" customWidth="1"/>
    <col min="5389" max="5389" width="11.42578125" style="3" customWidth="1"/>
    <col min="5390" max="5632" width="10.5703125" style="3"/>
    <col min="5633" max="5633" width="46.85546875" style="3" customWidth="1"/>
    <col min="5634" max="5641" width="0" style="3" hidden="1" customWidth="1"/>
    <col min="5642" max="5643" width="10.5703125" style="3"/>
    <col min="5644" max="5644" width="11.5703125" style="3" customWidth="1"/>
    <col min="5645" max="5645" width="11.42578125" style="3" customWidth="1"/>
    <col min="5646" max="5888" width="10.5703125" style="3"/>
    <col min="5889" max="5889" width="46.85546875" style="3" customWidth="1"/>
    <col min="5890" max="5897" width="0" style="3" hidden="1" customWidth="1"/>
    <col min="5898" max="5899" width="10.5703125" style="3"/>
    <col min="5900" max="5900" width="11.5703125" style="3" customWidth="1"/>
    <col min="5901" max="5901" width="11.42578125" style="3" customWidth="1"/>
    <col min="5902" max="6144" width="10.5703125" style="3"/>
    <col min="6145" max="6145" width="46.85546875" style="3" customWidth="1"/>
    <col min="6146" max="6153" width="0" style="3" hidden="1" customWidth="1"/>
    <col min="6154" max="6155" width="10.5703125" style="3"/>
    <col min="6156" max="6156" width="11.5703125" style="3" customWidth="1"/>
    <col min="6157" max="6157" width="11.42578125" style="3" customWidth="1"/>
    <col min="6158" max="6400" width="10.5703125" style="3"/>
    <col min="6401" max="6401" width="46.85546875" style="3" customWidth="1"/>
    <col min="6402" max="6409" width="0" style="3" hidden="1" customWidth="1"/>
    <col min="6410" max="6411" width="10.5703125" style="3"/>
    <col min="6412" max="6412" width="11.5703125" style="3" customWidth="1"/>
    <col min="6413" max="6413" width="11.42578125" style="3" customWidth="1"/>
    <col min="6414" max="6656" width="10.5703125" style="3"/>
    <col min="6657" max="6657" width="46.85546875" style="3" customWidth="1"/>
    <col min="6658" max="6665" width="0" style="3" hidden="1" customWidth="1"/>
    <col min="6666" max="6667" width="10.5703125" style="3"/>
    <col min="6668" max="6668" width="11.5703125" style="3" customWidth="1"/>
    <col min="6669" max="6669" width="11.42578125" style="3" customWidth="1"/>
    <col min="6670" max="6912" width="10.5703125" style="3"/>
    <col min="6913" max="6913" width="46.85546875" style="3" customWidth="1"/>
    <col min="6914" max="6921" width="0" style="3" hidden="1" customWidth="1"/>
    <col min="6922" max="6923" width="10.5703125" style="3"/>
    <col min="6924" max="6924" width="11.5703125" style="3" customWidth="1"/>
    <col min="6925" max="6925" width="11.42578125" style="3" customWidth="1"/>
    <col min="6926" max="7168" width="10.5703125" style="3"/>
    <col min="7169" max="7169" width="46.85546875" style="3" customWidth="1"/>
    <col min="7170" max="7177" width="0" style="3" hidden="1" customWidth="1"/>
    <col min="7178" max="7179" width="10.5703125" style="3"/>
    <col min="7180" max="7180" width="11.5703125" style="3" customWidth="1"/>
    <col min="7181" max="7181" width="11.42578125" style="3" customWidth="1"/>
    <col min="7182" max="7424" width="10.5703125" style="3"/>
    <col min="7425" max="7425" width="46.85546875" style="3" customWidth="1"/>
    <col min="7426" max="7433" width="0" style="3" hidden="1" customWidth="1"/>
    <col min="7434" max="7435" width="10.5703125" style="3"/>
    <col min="7436" max="7436" width="11.5703125" style="3" customWidth="1"/>
    <col min="7437" max="7437" width="11.42578125" style="3" customWidth="1"/>
    <col min="7438" max="7680" width="10.5703125" style="3"/>
    <col min="7681" max="7681" width="46.85546875" style="3" customWidth="1"/>
    <col min="7682" max="7689" width="0" style="3" hidden="1" customWidth="1"/>
    <col min="7690" max="7691" width="10.5703125" style="3"/>
    <col min="7692" max="7692" width="11.5703125" style="3" customWidth="1"/>
    <col min="7693" max="7693" width="11.42578125" style="3" customWidth="1"/>
    <col min="7694" max="7936" width="10.5703125" style="3"/>
    <col min="7937" max="7937" width="46.85546875" style="3" customWidth="1"/>
    <col min="7938" max="7945" width="0" style="3" hidden="1" customWidth="1"/>
    <col min="7946" max="7947" width="10.5703125" style="3"/>
    <col min="7948" max="7948" width="11.5703125" style="3" customWidth="1"/>
    <col min="7949" max="7949" width="11.42578125" style="3" customWidth="1"/>
    <col min="7950" max="8192" width="10.5703125" style="3"/>
    <col min="8193" max="8193" width="46.85546875" style="3" customWidth="1"/>
    <col min="8194" max="8201" width="0" style="3" hidden="1" customWidth="1"/>
    <col min="8202" max="8203" width="10.5703125" style="3"/>
    <col min="8204" max="8204" width="11.5703125" style="3" customWidth="1"/>
    <col min="8205" max="8205" width="11.42578125" style="3" customWidth="1"/>
    <col min="8206" max="8448" width="10.5703125" style="3"/>
    <col min="8449" max="8449" width="46.85546875" style="3" customWidth="1"/>
    <col min="8450" max="8457" width="0" style="3" hidden="1" customWidth="1"/>
    <col min="8458" max="8459" width="10.5703125" style="3"/>
    <col min="8460" max="8460" width="11.5703125" style="3" customWidth="1"/>
    <col min="8461" max="8461" width="11.42578125" style="3" customWidth="1"/>
    <col min="8462" max="8704" width="10.5703125" style="3"/>
    <col min="8705" max="8705" width="46.85546875" style="3" customWidth="1"/>
    <col min="8706" max="8713" width="0" style="3" hidden="1" customWidth="1"/>
    <col min="8714" max="8715" width="10.5703125" style="3"/>
    <col min="8716" max="8716" width="11.5703125" style="3" customWidth="1"/>
    <col min="8717" max="8717" width="11.42578125" style="3" customWidth="1"/>
    <col min="8718" max="8960" width="10.5703125" style="3"/>
    <col min="8961" max="8961" width="46.85546875" style="3" customWidth="1"/>
    <col min="8962" max="8969" width="0" style="3" hidden="1" customWidth="1"/>
    <col min="8970" max="8971" width="10.5703125" style="3"/>
    <col min="8972" max="8972" width="11.5703125" style="3" customWidth="1"/>
    <col min="8973" max="8973" width="11.42578125" style="3" customWidth="1"/>
    <col min="8974" max="9216" width="10.5703125" style="3"/>
    <col min="9217" max="9217" width="46.85546875" style="3" customWidth="1"/>
    <col min="9218" max="9225" width="0" style="3" hidden="1" customWidth="1"/>
    <col min="9226" max="9227" width="10.5703125" style="3"/>
    <col min="9228" max="9228" width="11.5703125" style="3" customWidth="1"/>
    <col min="9229" max="9229" width="11.42578125" style="3" customWidth="1"/>
    <col min="9230" max="9472" width="10.5703125" style="3"/>
    <col min="9473" max="9473" width="46.85546875" style="3" customWidth="1"/>
    <col min="9474" max="9481" width="0" style="3" hidden="1" customWidth="1"/>
    <col min="9482" max="9483" width="10.5703125" style="3"/>
    <col min="9484" max="9484" width="11.5703125" style="3" customWidth="1"/>
    <col min="9485" max="9485" width="11.42578125" style="3" customWidth="1"/>
    <col min="9486" max="9728" width="10.5703125" style="3"/>
    <col min="9729" max="9729" width="46.85546875" style="3" customWidth="1"/>
    <col min="9730" max="9737" width="0" style="3" hidden="1" customWidth="1"/>
    <col min="9738" max="9739" width="10.5703125" style="3"/>
    <col min="9740" max="9740" width="11.5703125" style="3" customWidth="1"/>
    <col min="9741" max="9741" width="11.42578125" style="3" customWidth="1"/>
    <col min="9742" max="9984" width="10.5703125" style="3"/>
    <col min="9985" max="9985" width="46.85546875" style="3" customWidth="1"/>
    <col min="9986" max="9993" width="0" style="3" hidden="1" customWidth="1"/>
    <col min="9994" max="9995" width="10.5703125" style="3"/>
    <col min="9996" max="9996" width="11.5703125" style="3" customWidth="1"/>
    <col min="9997" max="9997" width="11.42578125" style="3" customWidth="1"/>
    <col min="9998" max="10240" width="10.5703125" style="3"/>
    <col min="10241" max="10241" width="46.85546875" style="3" customWidth="1"/>
    <col min="10242" max="10249" width="0" style="3" hidden="1" customWidth="1"/>
    <col min="10250" max="10251" width="10.5703125" style="3"/>
    <col min="10252" max="10252" width="11.5703125" style="3" customWidth="1"/>
    <col min="10253" max="10253" width="11.42578125" style="3" customWidth="1"/>
    <col min="10254" max="10496" width="10.5703125" style="3"/>
    <col min="10497" max="10497" width="46.85546875" style="3" customWidth="1"/>
    <col min="10498" max="10505" width="0" style="3" hidden="1" customWidth="1"/>
    <col min="10506" max="10507" width="10.5703125" style="3"/>
    <col min="10508" max="10508" width="11.5703125" style="3" customWidth="1"/>
    <col min="10509" max="10509" width="11.42578125" style="3" customWidth="1"/>
    <col min="10510" max="10752" width="10.5703125" style="3"/>
    <col min="10753" max="10753" width="46.85546875" style="3" customWidth="1"/>
    <col min="10754" max="10761" width="0" style="3" hidden="1" customWidth="1"/>
    <col min="10762" max="10763" width="10.5703125" style="3"/>
    <col min="10764" max="10764" width="11.5703125" style="3" customWidth="1"/>
    <col min="10765" max="10765" width="11.42578125" style="3" customWidth="1"/>
    <col min="10766" max="11008" width="10.5703125" style="3"/>
    <col min="11009" max="11009" width="46.85546875" style="3" customWidth="1"/>
    <col min="11010" max="11017" width="0" style="3" hidden="1" customWidth="1"/>
    <col min="11018" max="11019" width="10.5703125" style="3"/>
    <col min="11020" max="11020" width="11.5703125" style="3" customWidth="1"/>
    <col min="11021" max="11021" width="11.42578125" style="3" customWidth="1"/>
    <col min="11022" max="11264" width="10.5703125" style="3"/>
    <col min="11265" max="11265" width="46.85546875" style="3" customWidth="1"/>
    <col min="11266" max="11273" width="0" style="3" hidden="1" customWidth="1"/>
    <col min="11274" max="11275" width="10.5703125" style="3"/>
    <col min="11276" max="11276" width="11.5703125" style="3" customWidth="1"/>
    <col min="11277" max="11277" width="11.42578125" style="3" customWidth="1"/>
    <col min="11278" max="11520" width="10.5703125" style="3"/>
    <col min="11521" max="11521" width="46.85546875" style="3" customWidth="1"/>
    <col min="11522" max="11529" width="0" style="3" hidden="1" customWidth="1"/>
    <col min="11530" max="11531" width="10.5703125" style="3"/>
    <col min="11532" max="11532" width="11.5703125" style="3" customWidth="1"/>
    <col min="11533" max="11533" width="11.42578125" style="3" customWidth="1"/>
    <col min="11534" max="11776" width="10.5703125" style="3"/>
    <col min="11777" max="11777" width="46.85546875" style="3" customWidth="1"/>
    <col min="11778" max="11785" width="0" style="3" hidden="1" customWidth="1"/>
    <col min="11786" max="11787" width="10.5703125" style="3"/>
    <col min="11788" max="11788" width="11.5703125" style="3" customWidth="1"/>
    <col min="11789" max="11789" width="11.42578125" style="3" customWidth="1"/>
    <col min="11790" max="12032" width="10.5703125" style="3"/>
    <col min="12033" max="12033" width="46.85546875" style="3" customWidth="1"/>
    <col min="12034" max="12041" width="0" style="3" hidden="1" customWidth="1"/>
    <col min="12042" max="12043" width="10.5703125" style="3"/>
    <col min="12044" max="12044" width="11.5703125" style="3" customWidth="1"/>
    <col min="12045" max="12045" width="11.42578125" style="3" customWidth="1"/>
    <col min="12046" max="12288" width="10.5703125" style="3"/>
    <col min="12289" max="12289" width="46.85546875" style="3" customWidth="1"/>
    <col min="12290" max="12297" width="0" style="3" hidden="1" customWidth="1"/>
    <col min="12298" max="12299" width="10.5703125" style="3"/>
    <col min="12300" max="12300" width="11.5703125" style="3" customWidth="1"/>
    <col min="12301" max="12301" width="11.42578125" style="3" customWidth="1"/>
    <col min="12302" max="12544" width="10.5703125" style="3"/>
    <col min="12545" max="12545" width="46.85546875" style="3" customWidth="1"/>
    <col min="12546" max="12553" width="0" style="3" hidden="1" customWidth="1"/>
    <col min="12554" max="12555" width="10.5703125" style="3"/>
    <col min="12556" max="12556" width="11.5703125" style="3" customWidth="1"/>
    <col min="12557" max="12557" width="11.42578125" style="3" customWidth="1"/>
    <col min="12558" max="12800" width="10.5703125" style="3"/>
    <col min="12801" max="12801" width="46.85546875" style="3" customWidth="1"/>
    <col min="12802" max="12809" width="0" style="3" hidden="1" customWidth="1"/>
    <col min="12810" max="12811" width="10.5703125" style="3"/>
    <col min="12812" max="12812" width="11.5703125" style="3" customWidth="1"/>
    <col min="12813" max="12813" width="11.42578125" style="3" customWidth="1"/>
    <col min="12814" max="13056" width="10.5703125" style="3"/>
    <col min="13057" max="13057" width="46.85546875" style="3" customWidth="1"/>
    <col min="13058" max="13065" width="0" style="3" hidden="1" customWidth="1"/>
    <col min="13066" max="13067" width="10.5703125" style="3"/>
    <col min="13068" max="13068" width="11.5703125" style="3" customWidth="1"/>
    <col min="13069" max="13069" width="11.42578125" style="3" customWidth="1"/>
    <col min="13070" max="13312" width="10.5703125" style="3"/>
    <col min="13313" max="13313" width="46.85546875" style="3" customWidth="1"/>
    <col min="13314" max="13321" width="0" style="3" hidden="1" customWidth="1"/>
    <col min="13322" max="13323" width="10.5703125" style="3"/>
    <col min="13324" max="13324" width="11.5703125" style="3" customWidth="1"/>
    <col min="13325" max="13325" width="11.42578125" style="3" customWidth="1"/>
    <col min="13326" max="13568" width="10.5703125" style="3"/>
    <col min="13569" max="13569" width="46.85546875" style="3" customWidth="1"/>
    <col min="13570" max="13577" width="0" style="3" hidden="1" customWidth="1"/>
    <col min="13578" max="13579" width="10.5703125" style="3"/>
    <col min="13580" max="13580" width="11.5703125" style="3" customWidth="1"/>
    <col min="13581" max="13581" width="11.42578125" style="3" customWidth="1"/>
    <col min="13582" max="13824" width="10.5703125" style="3"/>
    <col min="13825" max="13825" width="46.85546875" style="3" customWidth="1"/>
    <col min="13826" max="13833" width="0" style="3" hidden="1" customWidth="1"/>
    <col min="13834" max="13835" width="10.5703125" style="3"/>
    <col min="13836" max="13836" width="11.5703125" style="3" customWidth="1"/>
    <col min="13837" max="13837" width="11.42578125" style="3" customWidth="1"/>
    <col min="13838" max="14080" width="10.5703125" style="3"/>
    <col min="14081" max="14081" width="46.85546875" style="3" customWidth="1"/>
    <col min="14082" max="14089" width="0" style="3" hidden="1" customWidth="1"/>
    <col min="14090" max="14091" width="10.5703125" style="3"/>
    <col min="14092" max="14092" width="11.5703125" style="3" customWidth="1"/>
    <col min="14093" max="14093" width="11.42578125" style="3" customWidth="1"/>
    <col min="14094" max="14336" width="10.5703125" style="3"/>
    <col min="14337" max="14337" width="46.85546875" style="3" customWidth="1"/>
    <col min="14338" max="14345" width="0" style="3" hidden="1" customWidth="1"/>
    <col min="14346" max="14347" width="10.5703125" style="3"/>
    <col min="14348" max="14348" width="11.5703125" style="3" customWidth="1"/>
    <col min="14349" max="14349" width="11.42578125" style="3" customWidth="1"/>
    <col min="14350" max="14592" width="10.5703125" style="3"/>
    <col min="14593" max="14593" width="46.85546875" style="3" customWidth="1"/>
    <col min="14594" max="14601" width="0" style="3" hidden="1" customWidth="1"/>
    <col min="14602" max="14603" width="10.5703125" style="3"/>
    <col min="14604" max="14604" width="11.5703125" style="3" customWidth="1"/>
    <col min="14605" max="14605" width="11.42578125" style="3" customWidth="1"/>
    <col min="14606" max="14848" width="10.5703125" style="3"/>
    <col min="14849" max="14849" width="46.85546875" style="3" customWidth="1"/>
    <col min="14850" max="14857" width="0" style="3" hidden="1" customWidth="1"/>
    <col min="14858" max="14859" width="10.5703125" style="3"/>
    <col min="14860" max="14860" width="11.5703125" style="3" customWidth="1"/>
    <col min="14861" max="14861" width="11.42578125" style="3" customWidth="1"/>
    <col min="14862" max="15104" width="10.5703125" style="3"/>
    <col min="15105" max="15105" width="46.85546875" style="3" customWidth="1"/>
    <col min="15106" max="15113" width="0" style="3" hidden="1" customWidth="1"/>
    <col min="15114" max="15115" width="10.5703125" style="3"/>
    <col min="15116" max="15116" width="11.5703125" style="3" customWidth="1"/>
    <col min="15117" max="15117" width="11.42578125" style="3" customWidth="1"/>
    <col min="15118" max="15360" width="10.5703125" style="3"/>
    <col min="15361" max="15361" width="46.85546875" style="3" customWidth="1"/>
    <col min="15362" max="15369" width="0" style="3" hidden="1" customWidth="1"/>
    <col min="15370" max="15371" width="10.5703125" style="3"/>
    <col min="15372" max="15372" width="11.5703125" style="3" customWidth="1"/>
    <col min="15373" max="15373" width="11.42578125" style="3" customWidth="1"/>
    <col min="15374" max="15616" width="10.5703125" style="3"/>
    <col min="15617" max="15617" width="46.85546875" style="3" customWidth="1"/>
    <col min="15618" max="15625" width="0" style="3" hidden="1" customWidth="1"/>
    <col min="15626" max="15627" width="10.5703125" style="3"/>
    <col min="15628" max="15628" width="11.5703125" style="3" customWidth="1"/>
    <col min="15629" max="15629" width="11.42578125" style="3" customWidth="1"/>
    <col min="15630" max="15872" width="10.5703125" style="3"/>
    <col min="15873" max="15873" width="46.85546875" style="3" customWidth="1"/>
    <col min="15874" max="15881" width="0" style="3" hidden="1" customWidth="1"/>
    <col min="15882" max="15883" width="10.5703125" style="3"/>
    <col min="15884" max="15884" width="11.5703125" style="3" customWidth="1"/>
    <col min="15885" max="15885" width="11.42578125" style="3" customWidth="1"/>
    <col min="15886" max="16128" width="10.5703125" style="3"/>
    <col min="16129" max="16129" width="46.85546875" style="3" customWidth="1"/>
    <col min="16130" max="16137" width="0" style="3" hidden="1" customWidth="1"/>
    <col min="16138" max="16139" width="10.5703125" style="3"/>
    <col min="16140" max="16140" width="11.5703125" style="3" customWidth="1"/>
    <col min="16141" max="16141" width="11.42578125" style="3" customWidth="1"/>
    <col min="16142" max="16384" width="10.5703125" style="3"/>
  </cols>
  <sheetData>
    <row r="1" spans="1:241" s="1" customFormat="1" ht="15" customHeight="1">
      <c r="A1" s="1438" t="s">
        <v>50</v>
      </c>
      <c r="B1" s="1439"/>
      <c r="C1" s="1439"/>
      <c r="D1" s="1439"/>
      <c r="E1" s="1439"/>
      <c r="F1" s="1439"/>
      <c r="G1" s="1439"/>
      <c r="H1" s="1439"/>
      <c r="I1" s="1439"/>
      <c r="J1" s="1439"/>
      <c r="K1" s="1439"/>
      <c r="L1" s="1439"/>
      <c r="M1" s="1439"/>
      <c r="N1" s="1439"/>
      <c r="O1" s="1439"/>
      <c r="P1" s="1439"/>
      <c r="Q1" s="1292"/>
    </row>
    <row r="2" spans="1:241" s="1" customFormat="1" ht="12.75" customHeight="1">
      <c r="A2" s="1440" t="s">
        <v>51</v>
      </c>
      <c r="B2" s="1441"/>
      <c r="C2" s="1441"/>
      <c r="D2" s="1441"/>
      <c r="E2" s="1441"/>
      <c r="F2" s="1441"/>
      <c r="G2" s="1441"/>
      <c r="H2" s="1441"/>
      <c r="I2" s="1441"/>
      <c r="J2" s="1441"/>
      <c r="K2" s="1441"/>
      <c r="L2" s="1441"/>
      <c r="M2" s="1441"/>
      <c r="N2" s="1441"/>
      <c r="O2" s="1441"/>
      <c r="P2" s="1441"/>
      <c r="Q2" s="1293"/>
    </row>
    <row r="3" spans="1:241" ht="13.35" customHeight="1">
      <c r="A3" s="1440" t="s">
        <v>52</v>
      </c>
      <c r="B3" s="1441"/>
      <c r="C3" s="1441"/>
      <c r="D3" s="1441"/>
      <c r="E3" s="1441"/>
      <c r="F3" s="1441"/>
      <c r="G3" s="1441"/>
      <c r="H3" s="1441"/>
      <c r="I3" s="1441"/>
      <c r="J3" s="1441"/>
      <c r="K3" s="1441"/>
      <c r="L3" s="1441"/>
      <c r="M3" s="1441"/>
      <c r="N3" s="1441"/>
      <c r="O3" s="1441"/>
      <c r="P3" s="1441"/>
      <c r="Q3" s="1294"/>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row>
    <row r="4" spans="1:241" ht="13.35" customHeight="1">
      <c r="A4" s="1442" t="s">
        <v>1035</v>
      </c>
      <c r="B4" s="1443"/>
      <c r="C4" s="1443"/>
      <c r="D4" s="1443"/>
      <c r="E4" s="1443"/>
      <c r="F4" s="1443"/>
      <c r="G4" s="1443"/>
      <c r="H4" s="1443"/>
      <c r="I4" s="1443"/>
      <c r="J4" s="1443"/>
      <c r="K4" s="1443"/>
      <c r="L4" s="1443"/>
      <c r="M4" s="1443"/>
      <c r="N4" s="1443"/>
      <c r="O4" s="1443"/>
      <c r="P4" s="1443"/>
      <c r="Q4" s="1294"/>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row>
    <row r="5" spans="1:241" s="4" customFormat="1" ht="18.75" customHeight="1">
      <c r="A5" s="1295" t="s">
        <v>53</v>
      </c>
      <c r="B5" s="1296">
        <v>2007</v>
      </c>
      <c r="C5" s="1296">
        <v>2008</v>
      </c>
      <c r="D5" s="1296">
        <v>2009</v>
      </c>
      <c r="E5" s="1296">
        <v>2010</v>
      </c>
      <c r="F5" s="1296">
        <v>2011</v>
      </c>
      <c r="G5" s="1296">
        <v>2012</v>
      </c>
      <c r="H5" s="1296">
        <v>2013</v>
      </c>
      <c r="I5" s="1297">
        <v>2014</v>
      </c>
      <c r="J5" s="1297">
        <v>2015</v>
      </c>
      <c r="K5" s="1297">
        <v>2016</v>
      </c>
      <c r="L5" s="1297">
        <v>2017</v>
      </c>
      <c r="M5" s="1297">
        <v>2018</v>
      </c>
      <c r="N5" s="1297">
        <v>2019</v>
      </c>
      <c r="O5" s="1297">
        <v>2020</v>
      </c>
      <c r="P5" s="1297">
        <v>2021</v>
      </c>
      <c r="Q5" s="1298">
        <v>2022</v>
      </c>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row>
    <row r="6" spans="1:241" s="1" customFormat="1" ht="14.1" customHeight="1">
      <c r="A6" s="1299"/>
      <c r="B6" s="1300"/>
      <c r="C6" s="1300"/>
      <c r="D6" s="1300"/>
      <c r="E6" s="1300"/>
      <c r="F6" s="1300"/>
      <c r="G6" s="1301"/>
      <c r="H6" s="1302"/>
      <c r="I6" s="1302"/>
      <c r="J6" s="1301"/>
      <c r="K6" s="1303"/>
      <c r="L6" s="1303"/>
      <c r="M6" s="1304"/>
      <c r="N6" s="1304"/>
      <c r="O6" s="1305"/>
      <c r="P6" s="1300"/>
      <c r="Q6" s="1306"/>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row>
    <row r="7" spans="1:241" s="1" customFormat="1" ht="14.1" customHeight="1">
      <c r="A7" s="1307" t="s">
        <v>1036</v>
      </c>
      <c r="B7" s="1308">
        <f t="shared" ref="B7:H7" si="0">SUM(B8:B13)</f>
        <v>468330</v>
      </c>
      <c r="C7" s="1309">
        <f t="shared" si="0"/>
        <v>496886</v>
      </c>
      <c r="D7" s="1309">
        <f t="shared" si="0"/>
        <v>486499</v>
      </c>
      <c r="E7" s="1309">
        <f t="shared" si="0"/>
        <v>510060</v>
      </c>
      <c r="F7" s="1309">
        <f t="shared" si="0"/>
        <v>537171</v>
      </c>
      <c r="G7" s="1310">
        <f t="shared" si="0"/>
        <v>565566</v>
      </c>
      <c r="H7" s="1311">
        <f t="shared" si="0"/>
        <v>601464</v>
      </c>
      <c r="I7" s="1312">
        <f t="shared" ref="I7:J7" si="1">SUM(I8:I13)</f>
        <v>618457</v>
      </c>
      <c r="J7" s="1312">
        <f t="shared" si="1"/>
        <v>618062</v>
      </c>
      <c r="K7" s="1312">
        <f>K8+K11+K12+K13</f>
        <v>650411</v>
      </c>
      <c r="L7" s="1312">
        <f t="shared" ref="L7:N7" si="2">L8+L11+L12+L13</f>
        <v>650350</v>
      </c>
      <c r="M7" s="1312">
        <f t="shared" si="2"/>
        <v>647572</v>
      </c>
      <c r="N7" s="1312">
        <f t="shared" si="2"/>
        <v>666843</v>
      </c>
      <c r="O7" s="1312">
        <f>O8+O11+O12+O13+O14</f>
        <v>653311</v>
      </c>
      <c r="P7" s="1313">
        <v>652906</v>
      </c>
      <c r="Q7" s="1314">
        <v>646855</v>
      </c>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row>
    <row r="8" spans="1:241" ht="13.7" customHeight="1">
      <c r="A8" s="1315" t="s">
        <v>1037</v>
      </c>
      <c r="B8" s="1316">
        <f>441637-B11-B12</f>
        <v>439578</v>
      </c>
      <c r="C8" s="1317">
        <v>466258</v>
      </c>
      <c r="D8" s="1317">
        <v>458901</v>
      </c>
      <c r="E8" s="1317">
        <v>479332</v>
      </c>
      <c r="F8" s="1317">
        <v>504663</v>
      </c>
      <c r="G8" s="1318">
        <v>530915</v>
      </c>
      <c r="H8" s="1319">
        <v>564007</v>
      </c>
      <c r="I8" s="1317">
        <v>579873</v>
      </c>
      <c r="J8" s="1317">
        <v>578121</v>
      </c>
      <c r="K8" s="1317">
        <v>607753</v>
      </c>
      <c r="L8" s="1320">
        <v>604298</v>
      </c>
      <c r="M8" s="1320">
        <v>599174</v>
      </c>
      <c r="N8" s="1320">
        <v>619017</v>
      </c>
      <c r="O8" s="1321">
        <v>603669</v>
      </c>
      <c r="P8" s="1322">
        <v>594701</v>
      </c>
      <c r="Q8" s="1323">
        <v>589155</v>
      </c>
    </row>
    <row r="9" spans="1:241" ht="13.7" customHeight="1">
      <c r="A9" s="1315" t="s">
        <v>1038</v>
      </c>
      <c r="B9" s="1316"/>
      <c r="C9" s="1317"/>
      <c r="D9" s="1317"/>
      <c r="E9" s="1317"/>
      <c r="F9" s="1317"/>
      <c r="G9" s="1318"/>
      <c r="H9" s="1319"/>
      <c r="I9" s="1317"/>
      <c r="J9" s="1317"/>
      <c r="K9" s="1317">
        <v>418542</v>
      </c>
      <c r="L9" s="1320">
        <v>419898</v>
      </c>
      <c r="M9" s="1320">
        <v>426983</v>
      </c>
      <c r="N9" s="1320">
        <v>447992</v>
      </c>
      <c r="O9" s="1321">
        <v>450910</v>
      </c>
      <c r="P9" s="1322">
        <v>450467</v>
      </c>
      <c r="Q9" s="1323">
        <v>457510</v>
      </c>
    </row>
    <row r="10" spans="1:241" ht="13.7" customHeight="1">
      <c r="A10" s="1315" t="s">
        <v>1039</v>
      </c>
      <c r="B10" s="1316"/>
      <c r="C10" s="1317"/>
      <c r="D10" s="1317"/>
      <c r="E10" s="1317"/>
      <c r="F10" s="1317"/>
      <c r="G10" s="1318"/>
      <c r="H10" s="1319"/>
      <c r="I10" s="1317"/>
      <c r="J10" s="1317"/>
      <c r="K10" s="1317">
        <v>191463</v>
      </c>
      <c r="L10" s="1320">
        <v>186520</v>
      </c>
      <c r="M10" s="1320">
        <v>174229</v>
      </c>
      <c r="N10" s="1320">
        <v>173280</v>
      </c>
      <c r="O10" s="1321">
        <v>154962</v>
      </c>
      <c r="P10" s="1322">
        <v>146353</v>
      </c>
      <c r="Q10" s="1323">
        <v>133777</v>
      </c>
    </row>
    <row r="11" spans="1:241" ht="14.1" customHeight="1">
      <c r="A11" s="1315" t="s">
        <v>1040</v>
      </c>
      <c r="B11" s="1316">
        <v>1057</v>
      </c>
      <c r="C11" s="1317">
        <v>1080</v>
      </c>
      <c r="D11" s="1317">
        <v>1035</v>
      </c>
      <c r="E11" s="1317">
        <v>1138</v>
      </c>
      <c r="F11" s="1317">
        <v>1158</v>
      </c>
      <c r="G11" s="1318">
        <v>1212</v>
      </c>
      <c r="H11" s="1319">
        <v>1074</v>
      </c>
      <c r="I11" s="1317">
        <v>1207</v>
      </c>
      <c r="J11" s="1317">
        <v>1087</v>
      </c>
      <c r="K11" s="1317">
        <v>1072</v>
      </c>
      <c r="L11" s="1320">
        <v>1049</v>
      </c>
      <c r="M11" s="1320">
        <v>989</v>
      </c>
      <c r="N11" s="1320">
        <v>1096</v>
      </c>
      <c r="O11" s="1321">
        <v>1153</v>
      </c>
      <c r="P11" s="1322">
        <v>1160</v>
      </c>
      <c r="Q11" s="1323">
        <v>1214</v>
      </c>
    </row>
    <row r="12" spans="1:241" ht="14.1" customHeight="1">
      <c r="A12" s="1315" t="s">
        <v>1041</v>
      </c>
      <c r="B12" s="1316">
        <v>1002</v>
      </c>
      <c r="C12" s="1317">
        <v>1331</v>
      </c>
      <c r="D12" s="1317">
        <v>988</v>
      </c>
      <c r="E12" s="1317">
        <v>1013</v>
      </c>
      <c r="F12" s="1317">
        <v>1103</v>
      </c>
      <c r="G12" s="1318">
        <v>1181</v>
      </c>
      <c r="H12" s="1319">
        <v>1318</v>
      </c>
      <c r="I12" s="1317">
        <v>1123</v>
      </c>
      <c r="J12" s="1317">
        <v>1119</v>
      </c>
      <c r="K12" s="1317">
        <v>1180</v>
      </c>
      <c r="L12" s="1320">
        <v>1071</v>
      </c>
      <c r="M12" s="1320">
        <v>1049</v>
      </c>
      <c r="N12" s="1320">
        <v>1159</v>
      </c>
      <c r="O12" s="1321">
        <v>1050</v>
      </c>
      <c r="P12" s="1324">
        <v>959</v>
      </c>
      <c r="Q12" s="1325">
        <v>918</v>
      </c>
    </row>
    <row r="13" spans="1:241" ht="14.1" customHeight="1">
      <c r="A13" s="1326" t="s">
        <v>1042</v>
      </c>
      <c r="B13" s="1316">
        <v>26693</v>
      </c>
      <c r="C13" s="1317">
        <v>28217</v>
      </c>
      <c r="D13" s="1317">
        <v>25575</v>
      </c>
      <c r="E13" s="1317">
        <v>28577</v>
      </c>
      <c r="F13" s="1317">
        <v>30247</v>
      </c>
      <c r="G13" s="1318">
        <v>32258</v>
      </c>
      <c r="H13" s="1319">
        <v>35065</v>
      </c>
      <c r="I13" s="1317">
        <v>36254</v>
      </c>
      <c r="J13" s="1317">
        <v>37735</v>
      </c>
      <c r="K13" s="1317">
        <v>40406</v>
      </c>
      <c r="L13" s="1320">
        <v>43932</v>
      </c>
      <c r="M13" s="1320">
        <v>46360</v>
      </c>
      <c r="N13" s="1320">
        <v>45571</v>
      </c>
      <c r="O13" s="1321">
        <v>46105</v>
      </c>
      <c r="P13" s="1322">
        <v>54968</v>
      </c>
      <c r="Q13" s="1323">
        <v>54476</v>
      </c>
    </row>
    <row r="14" spans="1:241" ht="14.1" customHeight="1">
      <c r="A14" s="1315" t="s">
        <v>1043</v>
      </c>
      <c r="B14" s="1327"/>
      <c r="C14" s="1327"/>
      <c r="D14" s="1327"/>
      <c r="E14" s="1327"/>
      <c r="F14" s="1327"/>
      <c r="G14" s="1327"/>
      <c r="H14" s="1301"/>
      <c r="I14" s="1317"/>
      <c r="J14" s="1317"/>
      <c r="K14" s="1317">
        <v>930</v>
      </c>
      <c r="L14" s="1320">
        <v>1210</v>
      </c>
      <c r="M14" s="1320">
        <v>1267</v>
      </c>
      <c r="N14" s="1320">
        <v>1327</v>
      </c>
      <c r="O14" s="1321">
        <v>1334</v>
      </c>
      <c r="P14" s="1322">
        <v>1118</v>
      </c>
      <c r="Q14" s="1323">
        <v>1092</v>
      </c>
    </row>
    <row r="15" spans="1:241" ht="14.1" customHeight="1">
      <c r="A15" s="1328"/>
      <c r="B15" s="1329"/>
      <c r="C15" s="1329"/>
      <c r="D15" s="1329"/>
      <c r="E15" s="1329"/>
      <c r="F15" s="1329"/>
      <c r="G15" s="1329"/>
      <c r="H15" s="1301"/>
      <c r="I15" s="1317"/>
      <c r="J15" s="1317"/>
      <c r="K15" s="1317"/>
      <c r="L15" s="1320"/>
      <c r="M15" s="1320"/>
      <c r="N15" s="1330"/>
      <c r="O15" s="1321"/>
      <c r="P15" s="1324"/>
      <c r="Q15" s="1325" t="s">
        <v>54</v>
      </c>
    </row>
    <row r="16" spans="1:241" s="1" customFormat="1" ht="14.1" customHeight="1">
      <c r="A16" s="1307" t="s">
        <v>1044</v>
      </c>
      <c r="B16" s="1331">
        <v>132459</v>
      </c>
      <c r="C16" s="1332">
        <v>143034</v>
      </c>
      <c r="D16" s="1332">
        <v>134438</v>
      </c>
      <c r="E16" s="1332">
        <v>140561</v>
      </c>
      <c r="F16" s="1332">
        <v>150187</v>
      </c>
      <c r="G16" s="1333">
        <v>163031</v>
      </c>
      <c r="H16" s="1334">
        <v>177942</v>
      </c>
      <c r="I16" s="1332">
        <v>169173</v>
      </c>
      <c r="J16" s="1332">
        <v>170676</v>
      </c>
      <c r="K16" s="1332">
        <v>167390</v>
      </c>
      <c r="L16" s="1332">
        <v>166885</v>
      </c>
      <c r="M16" s="1335">
        <v>168427</v>
      </c>
      <c r="N16" s="1335">
        <v>169514</v>
      </c>
      <c r="O16" s="1336">
        <v>174464</v>
      </c>
      <c r="P16" s="1337">
        <v>155423</v>
      </c>
      <c r="Q16" s="1338">
        <v>147339</v>
      </c>
    </row>
    <row r="17" spans="1:17" ht="14.1" customHeight="1">
      <c r="A17" s="1328"/>
      <c r="B17" s="1339"/>
      <c r="C17" s="1339"/>
      <c r="D17" s="1339"/>
      <c r="E17" s="1339"/>
      <c r="F17" s="1339"/>
      <c r="G17" s="1339"/>
      <c r="H17" s="1301"/>
      <c r="I17" s="1317"/>
      <c r="J17" s="1317"/>
      <c r="K17" s="1317"/>
      <c r="L17" s="1320"/>
      <c r="M17" s="1320"/>
      <c r="N17" s="1330"/>
      <c r="O17" s="1321"/>
      <c r="P17" s="1324"/>
      <c r="Q17" s="1325" t="s">
        <v>54</v>
      </c>
    </row>
    <row r="18" spans="1:17" s="1" customFormat="1" ht="14.1" customHeight="1">
      <c r="A18" s="1307" t="s">
        <v>55</v>
      </c>
      <c r="B18" s="1340"/>
      <c r="C18" s="1341"/>
      <c r="D18" s="1341"/>
      <c r="E18" s="1341"/>
      <c r="F18" s="1341"/>
      <c r="G18" s="1342"/>
      <c r="H18" s="1334"/>
      <c r="I18" s="1332"/>
      <c r="J18" s="1332"/>
      <c r="K18" s="1332"/>
      <c r="L18" s="1335"/>
      <c r="M18" s="1335"/>
      <c r="N18" s="1341"/>
      <c r="O18" s="1336"/>
      <c r="P18" s="1343"/>
      <c r="Q18" s="1344" t="s">
        <v>54</v>
      </c>
    </row>
    <row r="19" spans="1:17" ht="14.1" customHeight="1">
      <c r="A19" s="1315" t="s">
        <v>56</v>
      </c>
      <c r="B19" s="1345">
        <v>29029</v>
      </c>
      <c r="C19" s="1320">
        <v>28756</v>
      </c>
      <c r="D19" s="1320">
        <v>27858</v>
      </c>
      <c r="E19" s="1320">
        <v>26051</v>
      </c>
      <c r="F19" s="1320">
        <v>25042</v>
      </c>
      <c r="G19" s="1319">
        <v>26578</v>
      </c>
      <c r="H19" s="1319">
        <v>27669</v>
      </c>
      <c r="I19" s="1317">
        <v>28341</v>
      </c>
      <c r="J19" s="1317">
        <v>33549</v>
      </c>
      <c r="K19" s="1317">
        <v>36550</v>
      </c>
      <c r="L19" s="1320">
        <v>40415</v>
      </c>
      <c r="M19" s="1320">
        <v>41587</v>
      </c>
      <c r="N19" s="1320">
        <v>40098</v>
      </c>
      <c r="O19" s="1321">
        <v>42219</v>
      </c>
      <c r="P19" s="1322">
        <v>40265</v>
      </c>
      <c r="Q19" s="1323">
        <v>45114</v>
      </c>
    </row>
    <row r="20" spans="1:17" ht="14.1" customHeight="1">
      <c r="A20" s="1315" t="s">
        <v>57</v>
      </c>
      <c r="B20" s="1345">
        <v>367953</v>
      </c>
      <c r="C20" s="1320">
        <v>422065</v>
      </c>
      <c r="D20" s="1320">
        <v>469946</v>
      </c>
      <c r="E20" s="1320">
        <v>447485</v>
      </c>
      <c r="F20" s="1320">
        <v>505651</v>
      </c>
      <c r="G20" s="1319">
        <v>542081</v>
      </c>
      <c r="H20" s="1319">
        <v>595110</v>
      </c>
      <c r="I20" s="1317">
        <v>578352</v>
      </c>
      <c r="J20" s="1317">
        <v>632337</v>
      </c>
      <c r="K20" s="1317">
        <v>609612</v>
      </c>
      <c r="L20" s="1320">
        <v>611280</v>
      </c>
      <c r="M20" s="1320">
        <v>597509</v>
      </c>
      <c r="N20" s="1320">
        <v>582917</v>
      </c>
      <c r="O20" s="1321">
        <v>578768</v>
      </c>
      <c r="P20" s="1322">
        <v>520233</v>
      </c>
      <c r="Q20" s="1323">
        <v>533926</v>
      </c>
    </row>
    <row r="21" spans="1:17" ht="14.1" customHeight="1">
      <c r="A21" s="1315" t="s">
        <v>58</v>
      </c>
      <c r="B21" s="1345">
        <v>24741</v>
      </c>
      <c r="C21" s="1320">
        <f>40754+10546</f>
        <v>51300</v>
      </c>
      <c r="D21" s="1320">
        <f>20353+444</f>
        <v>20797</v>
      </c>
      <c r="E21" s="1320">
        <f>15386+188</f>
        <v>15574</v>
      </c>
      <c r="F21" s="1320">
        <v>13297</v>
      </c>
      <c r="G21" s="1319">
        <f>18173+227</f>
        <v>18400</v>
      </c>
      <c r="H21" s="1319">
        <v>15060</v>
      </c>
      <c r="I21" s="1317">
        <v>19787</v>
      </c>
      <c r="J21" s="1317">
        <v>22193</v>
      </c>
      <c r="K21" s="1317">
        <v>20485</v>
      </c>
      <c r="L21" s="1320">
        <v>20353</v>
      </c>
      <c r="M21" s="1320">
        <v>20932</v>
      </c>
      <c r="N21" s="1320">
        <v>21559</v>
      </c>
      <c r="O21" s="1321">
        <v>21903</v>
      </c>
      <c r="P21" s="1322">
        <v>20323</v>
      </c>
      <c r="Q21" s="1323">
        <v>19065</v>
      </c>
    </row>
    <row r="22" spans="1:17" ht="14.1" customHeight="1">
      <c r="A22" s="1328"/>
      <c r="B22" s="1339"/>
      <c r="C22" s="1339"/>
      <c r="D22" s="1339"/>
      <c r="E22" s="1339"/>
      <c r="F22" s="1339"/>
      <c r="G22" s="1339"/>
      <c r="H22" s="1301"/>
      <c r="I22" s="1317"/>
      <c r="J22" s="1317"/>
      <c r="K22" s="1317"/>
      <c r="L22" s="1320"/>
      <c r="M22" s="1320"/>
      <c r="N22" s="1330"/>
      <c r="O22" s="1321"/>
      <c r="P22" s="1324"/>
      <c r="Q22" s="1325" t="s">
        <v>54</v>
      </c>
    </row>
    <row r="23" spans="1:17" s="1" customFormat="1" ht="14.1" customHeight="1">
      <c r="A23" s="1307"/>
      <c r="B23" s="1346"/>
      <c r="C23" s="1346"/>
      <c r="D23" s="1346"/>
      <c r="E23" s="1346"/>
      <c r="F23" s="1346"/>
      <c r="G23" s="1346"/>
      <c r="H23" s="1347"/>
      <c r="I23" s="1332"/>
      <c r="J23" s="1332"/>
      <c r="K23" s="1332"/>
      <c r="L23" s="1335"/>
      <c r="M23" s="1335"/>
      <c r="N23" s="1341"/>
      <c r="O23" s="1336"/>
      <c r="P23" s="1343"/>
      <c r="Q23" s="1344" t="s">
        <v>54</v>
      </c>
    </row>
    <row r="24" spans="1:17" s="1" customFormat="1" ht="14.1" customHeight="1">
      <c r="A24" s="1307" t="s">
        <v>59</v>
      </c>
      <c r="B24" s="1348">
        <f t="shared" ref="B24:G24" si="3">B34+B30+B26</f>
        <v>362227</v>
      </c>
      <c r="C24" s="1349">
        <f t="shared" si="3"/>
        <v>396228</v>
      </c>
      <c r="D24" s="1349">
        <f t="shared" si="3"/>
        <v>487140</v>
      </c>
      <c r="E24" s="1349">
        <f t="shared" si="3"/>
        <v>553549</v>
      </c>
      <c r="F24" s="1349">
        <f t="shared" si="3"/>
        <v>533943</v>
      </c>
      <c r="G24" s="1350">
        <f t="shared" si="3"/>
        <v>574854</v>
      </c>
      <c r="H24" s="1334">
        <v>605994</v>
      </c>
      <c r="I24" s="1332">
        <v>637263</v>
      </c>
      <c r="J24" s="1332">
        <v>641665</v>
      </c>
      <c r="K24" s="1332">
        <v>681363</v>
      </c>
      <c r="L24" s="1335">
        <v>676002</v>
      </c>
      <c r="M24" s="1335">
        <v>680467</v>
      </c>
      <c r="N24" s="1335">
        <v>682134</v>
      </c>
      <c r="O24" s="1336">
        <v>657948</v>
      </c>
      <c r="P24" s="1337">
        <v>623467</v>
      </c>
      <c r="Q24" s="1338">
        <v>601250</v>
      </c>
    </row>
    <row r="25" spans="1:17" ht="14.1" customHeight="1">
      <c r="A25" s="1328"/>
      <c r="B25" s="1339"/>
      <c r="C25" s="1339"/>
      <c r="D25" s="1339"/>
      <c r="E25" s="1339"/>
      <c r="F25" s="1339"/>
      <c r="G25" s="1339"/>
      <c r="H25" s="1301"/>
      <c r="I25" s="1317"/>
      <c r="J25" s="1317"/>
      <c r="K25" s="1317"/>
      <c r="L25" s="1320"/>
      <c r="M25" s="1320"/>
      <c r="N25" s="1330"/>
      <c r="O25" s="1321"/>
      <c r="P25" s="1324"/>
      <c r="Q25" s="1325" t="s">
        <v>54</v>
      </c>
    </row>
    <row r="26" spans="1:17" s="1" customFormat="1" ht="14.1" customHeight="1">
      <c r="A26" s="1307" t="s">
        <v>60</v>
      </c>
      <c r="B26" s="1351">
        <f t="shared" ref="B26:H26" si="4">SUM(B27:B28)</f>
        <v>195530</v>
      </c>
      <c r="C26" s="1352">
        <f t="shared" si="4"/>
        <v>187607</v>
      </c>
      <c r="D26" s="1352">
        <f t="shared" si="4"/>
        <v>214523</v>
      </c>
      <c r="E26" s="1352">
        <f t="shared" si="4"/>
        <v>264119</v>
      </c>
      <c r="F26" s="1352">
        <f t="shared" si="4"/>
        <v>266580</v>
      </c>
      <c r="G26" s="1353">
        <f t="shared" si="4"/>
        <v>305840</v>
      </c>
      <c r="H26" s="1354">
        <f t="shared" si="4"/>
        <v>334560</v>
      </c>
      <c r="I26" s="1355">
        <f t="shared" ref="I26:O26" si="5">SUM(I27:I28)</f>
        <v>346909</v>
      </c>
      <c r="J26" s="1355">
        <f t="shared" si="5"/>
        <v>353700</v>
      </c>
      <c r="K26" s="1355">
        <f t="shared" si="5"/>
        <v>363022</v>
      </c>
      <c r="L26" s="1355">
        <f t="shared" si="5"/>
        <v>373093</v>
      </c>
      <c r="M26" s="1355">
        <f t="shared" si="5"/>
        <v>368877</v>
      </c>
      <c r="N26" s="1355">
        <f t="shared" si="5"/>
        <v>406678</v>
      </c>
      <c r="O26" s="1355">
        <f t="shared" si="5"/>
        <v>405884</v>
      </c>
      <c r="P26" s="1356">
        <v>385433</v>
      </c>
      <c r="Q26" s="1357">
        <v>382559</v>
      </c>
    </row>
    <row r="27" spans="1:17" ht="14.1" customHeight="1">
      <c r="A27" s="1315" t="s">
        <v>56</v>
      </c>
      <c r="B27" s="1345">
        <v>25747</v>
      </c>
      <c r="C27" s="1320">
        <v>24735</v>
      </c>
      <c r="D27" s="1320">
        <v>25403</v>
      </c>
      <c r="E27" s="1320">
        <f>23662+19</f>
        <v>23681</v>
      </c>
      <c r="F27" s="1320">
        <f>22656+27</f>
        <v>22683</v>
      </c>
      <c r="G27" s="1319">
        <f>24220+11</f>
        <v>24231</v>
      </c>
      <c r="H27" s="1319">
        <v>24967</v>
      </c>
      <c r="I27" s="1317">
        <v>24695</v>
      </c>
      <c r="J27" s="1317">
        <v>28663</v>
      </c>
      <c r="K27" s="1317">
        <v>30741</v>
      </c>
      <c r="L27" s="1320">
        <v>32705</v>
      </c>
      <c r="M27" s="1320">
        <v>34078</v>
      </c>
      <c r="N27" s="1320">
        <v>35450</v>
      </c>
      <c r="O27" s="1321">
        <v>36350</v>
      </c>
      <c r="P27" s="1322">
        <v>35516</v>
      </c>
      <c r="Q27" s="1323">
        <v>36627</v>
      </c>
    </row>
    <row r="28" spans="1:17" ht="14.1" customHeight="1">
      <c r="A28" s="1315" t="s">
        <v>57</v>
      </c>
      <c r="B28" s="1345">
        <v>169783</v>
      </c>
      <c r="C28" s="1320">
        <v>162872</v>
      </c>
      <c r="D28" s="1320">
        <v>189120</v>
      </c>
      <c r="E28" s="1320">
        <v>240438</v>
      </c>
      <c r="F28" s="1320">
        <v>243897</v>
      </c>
      <c r="G28" s="1319">
        <v>281609</v>
      </c>
      <c r="H28" s="1319">
        <v>309593</v>
      </c>
      <c r="I28" s="1317">
        <v>322214</v>
      </c>
      <c r="J28" s="1317">
        <v>325037</v>
      </c>
      <c r="K28" s="1317">
        <v>332281</v>
      </c>
      <c r="L28" s="1320">
        <v>340388</v>
      </c>
      <c r="M28" s="1320">
        <v>334799</v>
      </c>
      <c r="N28" s="1320">
        <v>371228</v>
      </c>
      <c r="O28" s="1321">
        <v>369534</v>
      </c>
      <c r="P28" s="1322">
        <v>349917</v>
      </c>
      <c r="Q28" s="1323">
        <v>345932</v>
      </c>
    </row>
    <row r="29" spans="1:17" ht="14.1" customHeight="1">
      <c r="A29" s="1328"/>
      <c r="B29" s="1339"/>
      <c r="C29" s="1339"/>
      <c r="D29" s="1339"/>
      <c r="E29" s="1339"/>
      <c r="F29" s="1339"/>
      <c r="G29" s="1339"/>
      <c r="H29" s="1301"/>
      <c r="I29" s="1317"/>
      <c r="J29" s="1317"/>
      <c r="K29" s="1317"/>
      <c r="L29" s="1320"/>
      <c r="M29" s="1320"/>
      <c r="N29" s="1330"/>
      <c r="O29" s="1321"/>
      <c r="P29" s="1324"/>
      <c r="Q29" s="1325" t="s">
        <v>54</v>
      </c>
    </row>
    <row r="30" spans="1:17" s="1" customFormat="1" ht="14.1" customHeight="1">
      <c r="A30" s="1307" t="s">
        <v>61</v>
      </c>
      <c r="B30" s="1351">
        <f t="shared" ref="B30:O30" si="6">SUM(B31:B32)</f>
        <v>166690</v>
      </c>
      <c r="C30" s="1352">
        <f t="shared" si="6"/>
        <v>208610</v>
      </c>
      <c r="D30" s="1352">
        <f t="shared" si="6"/>
        <v>272607</v>
      </c>
      <c r="E30" s="1352">
        <f t="shared" si="6"/>
        <v>289419</v>
      </c>
      <c r="F30" s="1352">
        <f t="shared" si="6"/>
        <v>267353</v>
      </c>
      <c r="G30" s="1353">
        <f t="shared" si="6"/>
        <v>269009</v>
      </c>
      <c r="H30" s="1354">
        <f t="shared" si="6"/>
        <v>271424</v>
      </c>
      <c r="I30" s="1355">
        <f t="shared" si="6"/>
        <v>290354</v>
      </c>
      <c r="J30" s="1355">
        <f t="shared" si="6"/>
        <v>287965</v>
      </c>
      <c r="K30" s="1355">
        <f t="shared" si="6"/>
        <v>318341</v>
      </c>
      <c r="L30" s="1355">
        <f t="shared" si="6"/>
        <v>302452</v>
      </c>
      <c r="M30" s="1355">
        <f t="shared" si="6"/>
        <v>282374</v>
      </c>
      <c r="N30" s="1355">
        <f t="shared" si="6"/>
        <v>275470</v>
      </c>
      <c r="O30" s="1355">
        <f t="shared" si="6"/>
        <v>251029</v>
      </c>
      <c r="P30" s="1356">
        <v>237209</v>
      </c>
      <c r="Q30" s="1357">
        <v>241641</v>
      </c>
    </row>
    <row r="31" spans="1:17" ht="14.1" customHeight="1">
      <c r="A31" s="1315" t="s">
        <v>56</v>
      </c>
      <c r="B31" s="1345">
        <v>2661</v>
      </c>
      <c r="C31" s="1320">
        <v>2936</v>
      </c>
      <c r="D31" s="1320">
        <v>3840</v>
      </c>
      <c r="E31" s="1320">
        <f>3088+13</f>
        <v>3101</v>
      </c>
      <c r="F31" s="1320">
        <f>2677+24</f>
        <v>2701</v>
      </c>
      <c r="G31" s="1319">
        <f>2564+3</f>
        <v>2567</v>
      </c>
      <c r="H31" s="1319">
        <v>2705</v>
      </c>
      <c r="I31" s="1317">
        <v>2828</v>
      </c>
      <c r="J31" s="1317">
        <v>3725</v>
      </c>
      <c r="K31" s="1317">
        <v>4715</v>
      </c>
      <c r="L31" s="1320">
        <v>5894</v>
      </c>
      <c r="M31" s="1320">
        <v>6197</v>
      </c>
      <c r="N31" s="1320">
        <v>6529</v>
      </c>
      <c r="O31" s="1321">
        <v>5807</v>
      </c>
      <c r="P31" s="1322">
        <v>5886</v>
      </c>
      <c r="Q31" s="1323">
        <v>7430</v>
      </c>
    </row>
    <row r="32" spans="1:17" ht="14.1" customHeight="1">
      <c r="A32" s="1315" t="s">
        <v>57</v>
      </c>
      <c r="B32" s="1345">
        <v>164029</v>
      </c>
      <c r="C32" s="1320">
        <v>205674</v>
      </c>
      <c r="D32" s="1320">
        <v>268767</v>
      </c>
      <c r="E32" s="1320">
        <v>286318</v>
      </c>
      <c r="F32" s="1320">
        <v>264652</v>
      </c>
      <c r="G32" s="1319">
        <v>266442</v>
      </c>
      <c r="H32" s="1319">
        <v>268719</v>
      </c>
      <c r="I32" s="1317">
        <v>287526</v>
      </c>
      <c r="J32" s="1317">
        <v>284240</v>
      </c>
      <c r="K32" s="1317">
        <v>313626</v>
      </c>
      <c r="L32" s="1320">
        <v>296558</v>
      </c>
      <c r="M32" s="1320">
        <v>276177</v>
      </c>
      <c r="N32" s="1320">
        <v>268941</v>
      </c>
      <c r="O32" s="1321">
        <v>245222</v>
      </c>
      <c r="P32" s="1322">
        <v>231323</v>
      </c>
      <c r="Q32" s="1323">
        <v>234211</v>
      </c>
    </row>
    <row r="33" spans="1:24" ht="14.1" customHeight="1">
      <c r="A33" s="1328"/>
      <c r="B33" s="1339"/>
      <c r="C33" s="1339"/>
      <c r="D33" s="1339"/>
      <c r="E33" s="1339"/>
      <c r="F33" s="1339"/>
      <c r="G33" s="1339"/>
      <c r="H33" s="1301"/>
      <c r="I33" s="1317"/>
      <c r="J33" s="1317"/>
      <c r="K33" s="1317"/>
      <c r="L33" s="1320"/>
      <c r="M33" s="1320"/>
      <c r="N33" s="1330"/>
      <c r="O33" s="1321"/>
      <c r="P33" s="1324"/>
      <c r="Q33" s="1325" t="s">
        <v>54</v>
      </c>
    </row>
    <row r="34" spans="1:24" s="1" customFormat="1" ht="14.1" customHeight="1">
      <c r="A34" s="1358" t="s">
        <v>62</v>
      </c>
      <c r="B34" s="1359">
        <v>7</v>
      </c>
      <c r="C34" s="1335">
        <v>11</v>
      </c>
      <c r="D34" s="1335">
        <v>10</v>
      </c>
      <c r="E34" s="1335">
        <v>11</v>
      </c>
      <c r="F34" s="1335">
        <v>10</v>
      </c>
      <c r="G34" s="1334">
        <v>5</v>
      </c>
      <c r="H34" s="1334">
        <v>10</v>
      </c>
      <c r="I34" s="1360" t="s">
        <v>63</v>
      </c>
      <c r="J34" s="1361" t="s">
        <v>63</v>
      </c>
      <c r="K34" s="1361" t="s">
        <v>63</v>
      </c>
      <c r="L34" s="1361" t="s">
        <v>63</v>
      </c>
      <c r="M34" s="1361" t="s">
        <v>63</v>
      </c>
      <c r="N34" s="1361" t="s">
        <v>63</v>
      </c>
      <c r="O34" s="1361" t="s">
        <v>63</v>
      </c>
      <c r="P34" s="1362" t="s">
        <v>63</v>
      </c>
      <c r="Q34" s="1363" t="s">
        <v>63</v>
      </c>
    </row>
    <row r="35" spans="1:24" ht="14.1" customHeight="1">
      <c r="A35" s="1328"/>
      <c r="B35" s="1339"/>
      <c r="C35" s="1339"/>
      <c r="D35" s="1339"/>
      <c r="E35" s="1339"/>
      <c r="F35" s="1339"/>
      <c r="G35" s="1339"/>
      <c r="H35" s="1301"/>
      <c r="I35" s="1317"/>
      <c r="J35" s="1317"/>
      <c r="K35" s="1317"/>
      <c r="L35" s="1320"/>
      <c r="M35" s="1320"/>
      <c r="N35" s="1330"/>
      <c r="O35" s="1321"/>
      <c r="P35" s="1324"/>
      <c r="Q35" s="1364" t="s">
        <v>54</v>
      </c>
    </row>
    <row r="36" spans="1:24" s="1" customFormat="1" ht="14.1" customHeight="1">
      <c r="A36" s="1307" t="s">
        <v>64</v>
      </c>
      <c r="B36" s="1359">
        <v>5336</v>
      </c>
      <c r="C36" s="1335">
        <v>2937</v>
      </c>
      <c r="D36" s="1335">
        <v>3468</v>
      </c>
      <c r="E36" s="1335">
        <v>2265</v>
      </c>
      <c r="F36" s="1335">
        <v>3191</v>
      </c>
      <c r="G36" s="1334">
        <v>2671</v>
      </c>
      <c r="H36" s="1334">
        <v>2016</v>
      </c>
      <c r="I36" s="1332">
        <v>1450</v>
      </c>
      <c r="J36" s="1332">
        <v>1655</v>
      </c>
      <c r="K36" s="1332">
        <v>1234</v>
      </c>
      <c r="L36" s="1335">
        <v>1064</v>
      </c>
      <c r="M36" s="1335">
        <v>929</v>
      </c>
      <c r="N36" s="1335">
        <v>1017</v>
      </c>
      <c r="O36" s="1336">
        <v>1084</v>
      </c>
      <c r="P36" s="1343">
        <v>913</v>
      </c>
      <c r="Q36" s="1344">
        <v>816</v>
      </c>
    </row>
    <row r="37" spans="1:24" s="1" customFormat="1" ht="14.1" customHeight="1">
      <c r="A37" s="1307"/>
      <c r="B37" s="1339"/>
      <c r="C37" s="1339"/>
      <c r="D37" s="1339"/>
      <c r="E37" s="1339"/>
      <c r="F37" s="1339"/>
      <c r="G37" s="1339"/>
      <c r="H37" s="1347"/>
      <c r="I37" s="1332"/>
      <c r="J37" s="1332"/>
      <c r="K37" s="1332"/>
      <c r="L37" s="1320"/>
      <c r="M37" s="1335"/>
      <c r="N37" s="1341"/>
      <c r="O37" s="1336"/>
      <c r="P37" s="1343"/>
      <c r="Q37" s="1365" t="s">
        <v>54</v>
      </c>
    </row>
    <row r="38" spans="1:24" s="1" customFormat="1" ht="14.1" customHeight="1">
      <c r="A38" s="1307" t="s">
        <v>1045</v>
      </c>
      <c r="B38" s="1331">
        <v>302678</v>
      </c>
      <c r="C38" s="1332">
        <v>309194</v>
      </c>
      <c r="D38" s="1332">
        <v>325988</v>
      </c>
      <c r="E38" s="1332">
        <v>338452</v>
      </c>
      <c r="F38" s="1332">
        <v>321115</v>
      </c>
      <c r="G38" s="1333">
        <v>328620</v>
      </c>
      <c r="H38" s="1334">
        <v>339775</v>
      </c>
      <c r="I38" s="1332">
        <v>382056</v>
      </c>
      <c r="J38" s="1332">
        <v>362536</v>
      </c>
      <c r="K38" s="1332">
        <v>397190</v>
      </c>
      <c r="L38" s="1335">
        <v>373153</v>
      </c>
      <c r="M38" s="1335">
        <v>373693</v>
      </c>
      <c r="N38" s="1335">
        <v>394825</v>
      </c>
      <c r="O38" s="1336">
        <v>402457</v>
      </c>
      <c r="P38" s="1337">
        <v>415412</v>
      </c>
      <c r="Q38" s="1366">
        <v>415532</v>
      </c>
    </row>
    <row r="39" spans="1:24" s="1" customFormat="1" ht="14.1" customHeight="1">
      <c r="A39" s="1307"/>
      <c r="B39" s="1346"/>
      <c r="C39" s="1346"/>
      <c r="D39" s="1346"/>
      <c r="E39" s="1346"/>
      <c r="F39" s="1346"/>
      <c r="G39" s="1346"/>
      <c r="H39" s="1347"/>
      <c r="I39" s="1332"/>
      <c r="J39" s="1332"/>
      <c r="K39" s="1332"/>
      <c r="L39" s="1335"/>
      <c r="M39" s="1335"/>
      <c r="N39" s="1341"/>
      <c r="O39" s="1336"/>
      <c r="P39" s="1343"/>
      <c r="Q39" s="1365" t="s">
        <v>54</v>
      </c>
    </row>
    <row r="40" spans="1:24" s="1" customFormat="1" ht="14.1" customHeight="1">
      <c r="A40" s="1367" t="s">
        <v>1046</v>
      </c>
      <c r="B40" s="1368">
        <f t="shared" ref="B40:O40" si="7">SUM(B41:B44)</f>
        <v>184376</v>
      </c>
      <c r="C40" s="1369">
        <f t="shared" si="7"/>
        <v>182556</v>
      </c>
      <c r="D40" s="1369">
        <f t="shared" si="7"/>
        <v>190122</v>
      </c>
      <c r="E40" s="1369">
        <f t="shared" si="7"/>
        <v>233127</v>
      </c>
      <c r="F40" s="1369">
        <f t="shared" si="7"/>
        <v>244430</v>
      </c>
      <c r="G40" s="1370">
        <f t="shared" si="7"/>
        <v>270258</v>
      </c>
      <c r="H40" s="1371">
        <f t="shared" si="7"/>
        <v>290083</v>
      </c>
      <c r="I40" s="1355">
        <f t="shared" si="7"/>
        <v>329612</v>
      </c>
      <c r="J40" s="1355">
        <f t="shared" si="7"/>
        <v>322448</v>
      </c>
      <c r="K40" s="1355">
        <f t="shared" si="7"/>
        <v>334107</v>
      </c>
      <c r="L40" s="1355">
        <f t="shared" si="7"/>
        <v>347372</v>
      </c>
      <c r="M40" s="1355">
        <f t="shared" si="7"/>
        <v>339512</v>
      </c>
      <c r="N40" s="1355">
        <f t="shared" si="7"/>
        <v>370423</v>
      </c>
      <c r="O40" s="1355">
        <f t="shared" si="7"/>
        <v>399055</v>
      </c>
      <c r="P40" s="1356">
        <v>374590</v>
      </c>
      <c r="Q40" s="1357">
        <v>361435</v>
      </c>
    </row>
    <row r="41" spans="1:24" ht="14.1" customHeight="1">
      <c r="A41" s="1315" t="s">
        <v>65</v>
      </c>
      <c r="B41" s="1316">
        <v>160306</v>
      </c>
      <c r="C41" s="1317">
        <v>154699</v>
      </c>
      <c r="D41" s="1317">
        <v>165213</v>
      </c>
      <c r="E41" s="1317">
        <v>207915</v>
      </c>
      <c r="F41" s="1317">
        <v>221350</v>
      </c>
      <c r="G41" s="1318">
        <v>246464</v>
      </c>
      <c r="H41" s="1319">
        <v>265979</v>
      </c>
      <c r="I41" s="1317">
        <v>303930</v>
      </c>
      <c r="J41" s="1317">
        <v>295459</v>
      </c>
      <c r="K41" s="1317">
        <v>304568</v>
      </c>
      <c r="L41" s="1320">
        <v>315367</v>
      </c>
      <c r="M41" s="1320">
        <v>306912</v>
      </c>
      <c r="N41" s="1320">
        <v>336846</v>
      </c>
      <c r="O41" s="1321">
        <v>360784</v>
      </c>
      <c r="P41" s="1322">
        <v>338334</v>
      </c>
      <c r="Q41" s="1323">
        <v>325455</v>
      </c>
      <c r="X41" s="6"/>
    </row>
    <row r="42" spans="1:24" ht="14.1" customHeight="1">
      <c r="A42" s="1315" t="s">
        <v>66</v>
      </c>
      <c r="B42" s="1316">
        <v>548</v>
      </c>
      <c r="C42" s="1317">
        <v>662</v>
      </c>
      <c r="D42" s="1317">
        <v>398</v>
      </c>
      <c r="E42" s="1317">
        <v>861</v>
      </c>
      <c r="F42" s="1317">
        <v>969</v>
      </c>
      <c r="G42" s="1318">
        <v>921</v>
      </c>
      <c r="H42" s="1319">
        <v>809</v>
      </c>
      <c r="I42" s="1317">
        <v>661</v>
      </c>
      <c r="J42" s="1317">
        <v>531</v>
      </c>
      <c r="K42" s="1317">
        <v>459</v>
      </c>
      <c r="L42" s="1320">
        <v>392</v>
      </c>
      <c r="M42" s="1320">
        <v>500</v>
      </c>
      <c r="N42" s="1320">
        <v>554</v>
      </c>
      <c r="O42" s="1321">
        <v>608</v>
      </c>
      <c r="P42" s="1324">
        <v>513</v>
      </c>
      <c r="Q42" s="1325">
        <v>472</v>
      </c>
      <c r="X42" s="7"/>
    </row>
    <row r="43" spans="1:24" ht="14.1" customHeight="1">
      <c r="A43" s="1315" t="s">
        <v>67</v>
      </c>
      <c r="B43" s="1316">
        <v>979</v>
      </c>
      <c r="C43" s="1317">
        <v>1179</v>
      </c>
      <c r="D43" s="1317">
        <v>1096</v>
      </c>
      <c r="E43" s="1317">
        <v>978</v>
      </c>
      <c r="F43" s="1317">
        <v>816</v>
      </c>
      <c r="G43" s="1318">
        <v>920</v>
      </c>
      <c r="H43" s="1319">
        <v>842</v>
      </c>
      <c r="I43" s="1317">
        <v>1013</v>
      </c>
      <c r="J43" s="1317">
        <v>1020</v>
      </c>
      <c r="K43" s="1317">
        <v>1250</v>
      </c>
      <c r="L43" s="1320">
        <v>1246</v>
      </c>
      <c r="M43" s="1320">
        <v>1251</v>
      </c>
      <c r="N43" s="1320">
        <v>1193</v>
      </c>
      <c r="O43" s="1321">
        <v>1350</v>
      </c>
      <c r="P43" s="1322">
        <v>1269</v>
      </c>
      <c r="Q43" s="1323">
        <v>1138</v>
      </c>
      <c r="X43" s="7"/>
    </row>
    <row r="44" spans="1:24" ht="14.1" customHeight="1">
      <c r="A44" s="1315" t="s">
        <v>56</v>
      </c>
      <c r="B44" s="1316">
        <v>22543</v>
      </c>
      <c r="C44" s="1317">
        <v>26016</v>
      </c>
      <c r="D44" s="1317">
        <v>23415</v>
      </c>
      <c r="E44" s="1317">
        <v>23373</v>
      </c>
      <c r="F44" s="1317">
        <v>21295</v>
      </c>
      <c r="G44" s="1318">
        <v>21953</v>
      </c>
      <c r="H44" s="1319">
        <v>22453</v>
      </c>
      <c r="I44" s="1317">
        <v>24008</v>
      </c>
      <c r="J44" s="1317">
        <v>25438</v>
      </c>
      <c r="K44" s="1317">
        <v>27830</v>
      </c>
      <c r="L44" s="1320">
        <v>30367</v>
      </c>
      <c r="M44" s="1320">
        <v>30849</v>
      </c>
      <c r="N44" s="1320">
        <v>31830</v>
      </c>
      <c r="O44" s="1321">
        <v>36313</v>
      </c>
      <c r="P44" s="1322">
        <v>34474</v>
      </c>
      <c r="Q44" s="1323">
        <v>34370</v>
      </c>
      <c r="X44" s="7"/>
    </row>
    <row r="45" spans="1:24" s="8" customFormat="1" ht="14.1" customHeight="1">
      <c r="A45" s="1372"/>
      <c r="B45" s="1373"/>
      <c r="C45" s="1373"/>
      <c r="D45" s="1373"/>
      <c r="E45" s="1373"/>
      <c r="F45" s="1373"/>
      <c r="G45" s="1373"/>
      <c r="H45" s="1374"/>
      <c r="I45" s="1375"/>
      <c r="J45" s="1375"/>
      <c r="K45" s="1375"/>
      <c r="L45" s="1376"/>
      <c r="M45" s="1375"/>
      <c r="N45" s="1376"/>
      <c r="O45" s="1377"/>
      <c r="P45" s="1378"/>
      <c r="Q45" s="1379" t="s">
        <v>54</v>
      </c>
      <c r="X45" s="7"/>
    </row>
    <row r="46" spans="1:24" ht="14.1" customHeight="1">
      <c r="A46" s="1380" t="s">
        <v>1047</v>
      </c>
      <c r="B46" s="1381">
        <v>31.9</v>
      </c>
      <c r="C46" s="1330">
        <v>32.200000000000003</v>
      </c>
      <c r="D46" s="1330">
        <v>34.6</v>
      </c>
      <c r="E46" s="1330">
        <v>35.299999999999997</v>
      </c>
      <c r="F46" s="1330">
        <v>33.700000000000003</v>
      </c>
      <c r="G46" s="1382">
        <v>32.4</v>
      </c>
      <c r="H46" s="1383">
        <v>29.1</v>
      </c>
      <c r="I46" s="1384">
        <v>27.4</v>
      </c>
      <c r="J46" s="1384">
        <v>26.6</v>
      </c>
      <c r="K46" s="1384">
        <v>25.3</v>
      </c>
      <c r="L46" s="1330">
        <v>24.2</v>
      </c>
      <c r="M46" s="1385">
        <v>23.8</v>
      </c>
      <c r="N46" s="1386">
        <v>23.8</v>
      </c>
      <c r="O46" s="1387">
        <v>23.3</v>
      </c>
      <c r="P46" s="1324">
        <v>23.3</v>
      </c>
      <c r="Q46" s="1388">
        <v>25.2</v>
      </c>
    </row>
    <row r="47" spans="1:24" ht="14.1" customHeight="1">
      <c r="A47" s="1328" t="s">
        <v>68</v>
      </c>
      <c r="B47" s="1316">
        <v>367</v>
      </c>
      <c r="C47" s="1317">
        <v>575</v>
      </c>
      <c r="D47" s="1317">
        <v>698</v>
      </c>
      <c r="E47" s="1317">
        <v>776</v>
      </c>
      <c r="F47" s="1317">
        <v>909</v>
      </c>
      <c r="G47" s="1318">
        <v>893</v>
      </c>
      <c r="H47" s="1319">
        <v>819</v>
      </c>
      <c r="I47" s="1317">
        <v>790</v>
      </c>
      <c r="J47" s="1317">
        <v>764</v>
      </c>
      <c r="K47" s="1317">
        <v>499</v>
      </c>
      <c r="L47" s="1320">
        <v>513</v>
      </c>
      <c r="M47" s="1320">
        <v>1314</v>
      </c>
      <c r="N47" s="1320">
        <v>626</v>
      </c>
      <c r="O47" s="1321">
        <v>709</v>
      </c>
      <c r="P47" s="1324">
        <v>843</v>
      </c>
      <c r="Q47" s="1389">
        <v>761</v>
      </c>
    </row>
    <row r="48" spans="1:24" ht="31.5">
      <c r="A48" s="1390" t="s">
        <v>69</v>
      </c>
      <c r="B48" s="1345">
        <v>54214</v>
      </c>
      <c r="C48" s="1317">
        <v>54488</v>
      </c>
      <c r="D48" s="1317">
        <v>47572</v>
      </c>
      <c r="E48" s="1317">
        <v>45701</v>
      </c>
      <c r="F48" s="1317">
        <v>48285</v>
      </c>
      <c r="G48" s="1319">
        <v>52417</v>
      </c>
      <c r="H48" s="1319">
        <v>56226</v>
      </c>
      <c r="I48" s="1317">
        <v>62697</v>
      </c>
      <c r="J48" s="1317">
        <v>56480</v>
      </c>
      <c r="K48" s="1317">
        <v>56339</v>
      </c>
      <c r="L48" s="1320">
        <v>56840</v>
      </c>
      <c r="M48" s="1320">
        <v>55849</v>
      </c>
      <c r="N48" s="1320">
        <v>55692</v>
      </c>
      <c r="O48" s="1321">
        <v>56982</v>
      </c>
      <c r="P48" s="1322">
        <v>56602</v>
      </c>
      <c r="Q48" s="1391">
        <v>55748</v>
      </c>
    </row>
    <row r="49" spans="1:17" s="9" customFormat="1" ht="31.5">
      <c r="A49" s="1392" t="s">
        <v>70</v>
      </c>
      <c r="B49" s="1316">
        <v>52339</v>
      </c>
      <c r="C49" s="1317">
        <v>57345</v>
      </c>
      <c r="D49" s="1317">
        <v>57879</v>
      </c>
      <c r="E49" s="1317">
        <v>61587</v>
      </c>
      <c r="F49" s="1317">
        <v>65463</v>
      </c>
      <c r="G49" s="1318">
        <v>67573</v>
      </c>
      <c r="H49" s="1318">
        <v>73488</v>
      </c>
      <c r="I49" s="1317">
        <v>78213</v>
      </c>
      <c r="J49" s="1317">
        <v>85387</v>
      </c>
      <c r="K49" s="1317">
        <v>85988</v>
      </c>
      <c r="L49" s="1320">
        <v>90577</v>
      </c>
      <c r="M49" s="1317">
        <v>94359</v>
      </c>
      <c r="N49" s="1320">
        <v>98184</v>
      </c>
      <c r="O49" s="1393">
        <v>102180</v>
      </c>
      <c r="P49" s="1322">
        <v>106111</v>
      </c>
      <c r="Q49" s="1394">
        <v>109092</v>
      </c>
    </row>
    <row r="50" spans="1:17" s="9" customFormat="1" ht="14.1" customHeight="1">
      <c r="A50" s="1328" t="s">
        <v>1048</v>
      </c>
      <c r="B50" s="1316">
        <v>343894</v>
      </c>
      <c r="C50" s="1317">
        <v>353923</v>
      </c>
      <c r="D50" s="1317">
        <v>304096</v>
      </c>
      <c r="E50" s="1317">
        <v>361668</v>
      </c>
      <c r="F50" s="1317">
        <v>378830</v>
      </c>
      <c r="G50" s="1318">
        <v>308812</v>
      </c>
      <c r="H50" s="1318">
        <v>348658</v>
      </c>
      <c r="I50" s="1317">
        <v>419563</v>
      </c>
      <c r="J50" s="1317">
        <v>401647</v>
      </c>
      <c r="K50" s="1317">
        <v>430935</v>
      </c>
      <c r="L50" s="1320">
        <v>424574</v>
      </c>
      <c r="M50" s="1317">
        <v>490132</v>
      </c>
      <c r="N50" s="1320">
        <v>479839</v>
      </c>
      <c r="O50" s="1393">
        <v>590199</v>
      </c>
      <c r="P50" s="1395">
        <v>446204</v>
      </c>
      <c r="Q50" s="1394">
        <v>574879</v>
      </c>
    </row>
    <row r="51" spans="1:17" s="9" customFormat="1" ht="18" customHeight="1">
      <c r="A51" s="1396" t="s">
        <v>1049</v>
      </c>
      <c r="B51" s="1397">
        <v>67122</v>
      </c>
      <c r="C51" s="1398">
        <v>67127</v>
      </c>
      <c r="D51" s="1398">
        <v>66330</v>
      </c>
      <c r="E51" s="1398">
        <v>79993</v>
      </c>
      <c r="F51" s="1398">
        <v>82146</v>
      </c>
      <c r="G51" s="1399">
        <v>80050</v>
      </c>
      <c r="H51" s="1399">
        <v>79689</v>
      </c>
      <c r="I51" s="1398">
        <v>89523</v>
      </c>
      <c r="J51" s="1398">
        <v>98283</v>
      </c>
      <c r="K51" s="1398">
        <v>108627</v>
      </c>
      <c r="L51" s="1400">
        <v>99047</v>
      </c>
      <c r="M51" s="1398">
        <v>118709</v>
      </c>
      <c r="N51" s="1400">
        <v>129466</v>
      </c>
      <c r="O51" s="1401">
        <v>133240</v>
      </c>
      <c r="P51" s="1402">
        <v>142756</v>
      </c>
      <c r="Q51" s="1403">
        <v>154768</v>
      </c>
    </row>
    <row r="52" spans="1:17" s="10" customFormat="1" ht="30" customHeight="1">
      <c r="A52" s="1875" t="s">
        <v>71</v>
      </c>
      <c r="B52" s="1876"/>
      <c r="C52" s="1876"/>
      <c r="D52" s="1876"/>
      <c r="E52" s="1876"/>
      <c r="F52" s="1876"/>
      <c r="G52" s="1876"/>
      <c r="H52" s="1876"/>
      <c r="I52" s="1876"/>
      <c r="J52" s="1876"/>
      <c r="K52" s="1876"/>
      <c r="L52" s="1876"/>
      <c r="M52" s="1876"/>
      <c r="N52" s="1876"/>
      <c r="O52" s="1876"/>
      <c r="P52" s="1876"/>
      <c r="Q52" s="1877"/>
    </row>
    <row r="53" spans="1:17" s="11" customFormat="1" ht="27" customHeight="1">
      <c r="A53" s="1872" t="s">
        <v>1050</v>
      </c>
      <c r="B53" s="1873"/>
      <c r="C53" s="1873"/>
      <c r="D53" s="1873"/>
      <c r="E53" s="1873"/>
      <c r="F53" s="1873"/>
      <c r="G53" s="1873"/>
      <c r="H53" s="1873"/>
      <c r="I53" s="1873"/>
      <c r="J53" s="1873"/>
      <c r="K53" s="1873"/>
      <c r="L53" s="1873"/>
      <c r="M53" s="1873"/>
      <c r="N53" s="1873"/>
      <c r="O53" s="1873"/>
      <c r="P53" s="1873"/>
      <c r="Q53" s="1874"/>
    </row>
    <row r="54" spans="1:17" s="10" customFormat="1" ht="24" customHeight="1">
      <c r="A54" s="1447" t="s">
        <v>1051</v>
      </c>
      <c r="B54" s="1448"/>
      <c r="C54" s="1448"/>
      <c r="D54" s="1448"/>
      <c r="E54" s="1448"/>
      <c r="F54" s="1448"/>
      <c r="G54" s="1448"/>
      <c r="H54" s="1448"/>
      <c r="I54" s="1448"/>
      <c r="J54" s="1448"/>
      <c r="K54" s="1448"/>
      <c r="L54" s="1448"/>
      <c r="M54" s="1448"/>
      <c r="N54" s="1448"/>
      <c r="O54" s="1448"/>
      <c r="P54" s="1448"/>
      <c r="Q54" s="1449"/>
    </row>
    <row r="55" spans="1:17" s="10" customFormat="1" ht="28.5" customHeight="1">
      <c r="A55" s="1872" t="s">
        <v>1052</v>
      </c>
      <c r="B55" s="1873"/>
      <c r="C55" s="1873"/>
      <c r="D55" s="1873"/>
      <c r="E55" s="1873"/>
      <c r="F55" s="1873"/>
      <c r="G55" s="1873"/>
      <c r="H55" s="1873"/>
      <c r="I55" s="1873"/>
      <c r="J55" s="1873"/>
      <c r="K55" s="1873"/>
      <c r="L55" s="1873"/>
      <c r="M55" s="1873"/>
      <c r="N55" s="1873"/>
      <c r="O55" s="1873"/>
      <c r="P55" s="1873"/>
      <c r="Q55" s="1874"/>
    </row>
    <row r="56" spans="1:17" s="10" customFormat="1" ht="27" customHeight="1">
      <c r="A56" s="1444" t="s">
        <v>1053</v>
      </c>
      <c r="B56" s="1445"/>
      <c r="C56" s="1445"/>
      <c r="D56" s="1445"/>
      <c r="E56" s="1445"/>
      <c r="F56" s="1445"/>
      <c r="G56" s="1445"/>
      <c r="H56" s="1445"/>
      <c r="I56" s="1445"/>
      <c r="J56" s="1445"/>
      <c r="K56" s="1445"/>
      <c r="L56" s="1445"/>
      <c r="M56" s="1445"/>
      <c r="N56" s="1445"/>
      <c r="O56" s="1445"/>
      <c r="P56" s="1445"/>
      <c r="Q56" s="1446"/>
    </row>
    <row r="57" spans="1:17" s="10" customFormat="1" ht="38.25" customHeight="1">
      <c r="A57" s="1444" t="s">
        <v>1054</v>
      </c>
      <c r="B57" s="1445"/>
      <c r="C57" s="1445"/>
      <c r="D57" s="1445"/>
      <c r="E57" s="1445"/>
      <c r="F57" s="1445"/>
      <c r="G57" s="1445"/>
      <c r="H57" s="1445"/>
      <c r="I57" s="1445"/>
      <c r="J57" s="1445"/>
      <c r="K57" s="1445"/>
      <c r="L57" s="1445"/>
      <c r="M57" s="1445"/>
      <c r="N57" s="1445"/>
      <c r="O57" s="1445"/>
      <c r="P57" s="1445"/>
      <c r="Q57" s="1446"/>
    </row>
    <row r="58" spans="1:17" s="10" customFormat="1" ht="30.75" customHeight="1">
      <c r="A58" s="1444" t="s">
        <v>1055</v>
      </c>
      <c r="B58" s="1445"/>
      <c r="C58" s="1445"/>
      <c r="D58" s="1445"/>
      <c r="E58" s="1445"/>
      <c r="F58" s="1445"/>
      <c r="G58" s="1445"/>
      <c r="H58" s="1445"/>
      <c r="I58" s="1445"/>
      <c r="J58" s="1445"/>
      <c r="K58" s="1445"/>
      <c r="L58" s="1445"/>
      <c r="M58" s="1445"/>
      <c r="N58" s="1445"/>
      <c r="O58" s="1445"/>
      <c r="P58" s="1445"/>
      <c r="Q58" s="1446"/>
    </row>
    <row r="59" spans="1:17" s="10" customFormat="1" ht="47.25" customHeight="1">
      <c r="A59" s="1444" t="s">
        <v>1056</v>
      </c>
      <c r="B59" s="1445"/>
      <c r="C59" s="1445"/>
      <c r="D59" s="1445"/>
      <c r="E59" s="1445"/>
      <c r="F59" s="1445"/>
      <c r="G59" s="1445"/>
      <c r="H59" s="1445"/>
      <c r="I59" s="1445"/>
      <c r="J59" s="1445"/>
      <c r="K59" s="1445"/>
      <c r="L59" s="1445"/>
      <c r="M59" s="1445"/>
      <c r="N59" s="1445"/>
      <c r="O59" s="1445"/>
      <c r="P59" s="1445"/>
      <c r="Q59" s="1446"/>
    </row>
    <row r="60" spans="1:17" s="12" customFormat="1" ht="38.25" customHeight="1">
      <c r="A60" s="1447" t="s">
        <v>1057</v>
      </c>
      <c r="B60" s="1448"/>
      <c r="C60" s="1448"/>
      <c r="D60" s="1448"/>
      <c r="E60" s="1448"/>
      <c r="F60" s="1448"/>
      <c r="G60" s="1448"/>
      <c r="H60" s="1448"/>
      <c r="I60" s="1448"/>
      <c r="J60" s="1448"/>
      <c r="K60" s="1448"/>
      <c r="L60" s="1448"/>
      <c r="M60" s="1448"/>
      <c r="N60" s="1448"/>
      <c r="O60" s="1448"/>
      <c r="P60" s="1448"/>
      <c r="Q60" s="1449"/>
    </row>
    <row r="61" spans="1:17" s="12" customFormat="1" ht="33.75" customHeight="1">
      <c r="A61" s="1456" t="s">
        <v>1058</v>
      </c>
      <c r="B61" s="1457"/>
      <c r="C61" s="1457"/>
      <c r="D61" s="1457"/>
      <c r="E61" s="1457"/>
      <c r="F61" s="1457"/>
      <c r="G61" s="1457"/>
      <c r="H61" s="1457"/>
      <c r="I61" s="1457"/>
      <c r="J61" s="1457"/>
      <c r="K61" s="1457"/>
      <c r="L61" s="1457"/>
      <c r="M61" s="1457"/>
      <c r="N61" s="1457"/>
      <c r="O61" s="1457"/>
      <c r="P61" s="1457"/>
      <c r="Q61" s="1458"/>
    </row>
    <row r="62" spans="1:17" s="12" customFormat="1" ht="31.5" customHeight="1">
      <c r="A62" s="1872" t="s">
        <v>1059</v>
      </c>
      <c r="B62" s="1873"/>
      <c r="C62" s="1873"/>
      <c r="D62" s="1873"/>
      <c r="E62" s="1873"/>
      <c r="F62" s="1873"/>
      <c r="G62" s="1873"/>
      <c r="H62" s="1873"/>
      <c r="I62" s="1873"/>
      <c r="J62" s="1873"/>
      <c r="K62" s="1873"/>
      <c r="L62" s="1873"/>
      <c r="M62" s="1873"/>
      <c r="N62" s="1873"/>
      <c r="O62" s="1873"/>
      <c r="P62" s="1873"/>
      <c r="Q62" s="1874"/>
    </row>
    <row r="63" spans="1:17" s="13" customFormat="1" ht="36.75" customHeight="1">
      <c r="A63" s="1453" t="s">
        <v>1060</v>
      </c>
      <c r="B63" s="1454"/>
      <c r="C63" s="1454"/>
      <c r="D63" s="1454"/>
      <c r="E63" s="1454"/>
      <c r="F63" s="1454"/>
      <c r="G63" s="1454"/>
      <c r="H63" s="1454"/>
      <c r="I63" s="1454"/>
      <c r="J63" s="1454"/>
      <c r="K63" s="1454"/>
      <c r="L63" s="1454"/>
      <c r="M63" s="1454"/>
      <c r="N63" s="1454"/>
      <c r="O63" s="1454"/>
      <c r="P63" s="1454"/>
      <c r="Q63" s="1455"/>
    </row>
    <row r="64" spans="1:17" s="12" customFormat="1" ht="51.75" customHeight="1">
      <c r="A64" s="1450" t="s">
        <v>1061</v>
      </c>
      <c r="B64" s="1451"/>
      <c r="C64" s="1451"/>
      <c r="D64" s="1451"/>
      <c r="E64" s="1451"/>
      <c r="F64" s="1451"/>
      <c r="G64" s="1451"/>
      <c r="H64" s="1451"/>
      <c r="I64" s="1451"/>
      <c r="J64" s="1451"/>
      <c r="K64" s="1451"/>
      <c r="L64" s="1451"/>
      <c r="M64" s="1451"/>
      <c r="N64" s="1451"/>
      <c r="O64" s="1451"/>
      <c r="P64" s="1451"/>
      <c r="Q64" s="1452"/>
    </row>
    <row r="65" spans="5:7" ht="14.1" customHeight="1">
      <c r="E65" s="1405"/>
      <c r="F65" s="1405"/>
      <c r="G65" s="1339"/>
    </row>
    <row r="66" spans="5:7" ht="14.1" customHeight="1">
      <c r="E66" s="1405"/>
      <c r="F66" s="1405"/>
      <c r="G66" s="1339"/>
    </row>
    <row r="67" spans="5:7" ht="14.1" customHeight="1">
      <c r="E67" s="1405"/>
      <c r="F67" s="1405"/>
      <c r="G67" s="1339"/>
    </row>
    <row r="68" spans="5:7" ht="14.1" customHeight="1">
      <c r="E68" s="1405"/>
      <c r="F68" s="1405"/>
      <c r="G68" s="1339"/>
    </row>
    <row r="69" spans="5:7" ht="14.1" customHeight="1">
      <c r="E69" s="1405"/>
      <c r="F69" s="1405"/>
      <c r="G69" s="1339"/>
    </row>
    <row r="70" spans="5:7" ht="14.1" customHeight="1">
      <c r="E70" s="1405"/>
      <c r="F70" s="1405"/>
      <c r="G70" s="1339"/>
    </row>
    <row r="71" spans="5:7" ht="14.1" customHeight="1">
      <c r="E71" s="1405"/>
      <c r="F71" s="1405"/>
      <c r="G71" s="1339"/>
    </row>
    <row r="72" spans="5:7" ht="14.1" customHeight="1">
      <c r="E72" s="1405"/>
      <c r="F72" s="1405"/>
      <c r="G72" s="1339"/>
    </row>
    <row r="73" spans="5:7" ht="14.1" customHeight="1">
      <c r="E73" s="1405"/>
      <c r="F73" s="1405"/>
      <c r="G73" s="1339"/>
    </row>
    <row r="74" spans="5:7" ht="14.1" customHeight="1">
      <c r="E74" s="1405"/>
      <c r="F74" s="1405"/>
      <c r="G74" s="1339"/>
    </row>
    <row r="75" spans="5:7" ht="14.1" customHeight="1">
      <c r="E75" s="1405"/>
      <c r="F75" s="1405"/>
      <c r="G75" s="1339"/>
    </row>
    <row r="76" spans="5:7" ht="14.1" customHeight="1">
      <c r="E76" s="1405"/>
      <c r="F76" s="1405"/>
      <c r="G76" s="1339"/>
    </row>
    <row r="77" spans="5:7" ht="14.1" customHeight="1">
      <c r="E77" s="1405"/>
      <c r="F77" s="1405"/>
      <c r="G77" s="1339"/>
    </row>
    <row r="78" spans="5:7" ht="14.1" customHeight="1">
      <c r="E78" s="1405"/>
      <c r="F78" s="1405"/>
      <c r="G78" s="1339"/>
    </row>
    <row r="79" spans="5:7" ht="14.1" customHeight="1">
      <c r="E79" s="1405"/>
      <c r="F79" s="1405"/>
      <c r="G79" s="1339"/>
    </row>
    <row r="80" spans="5:7" ht="14.1" customHeight="1">
      <c r="E80" s="1405"/>
      <c r="F80" s="1405"/>
      <c r="G80" s="1339"/>
    </row>
    <row r="81" spans="5:7" ht="14.1" customHeight="1">
      <c r="E81" s="1405"/>
      <c r="F81" s="1405"/>
      <c r="G81" s="1339"/>
    </row>
    <row r="82" spans="5:7" ht="14.1" customHeight="1">
      <c r="E82" s="1405"/>
      <c r="F82" s="1405"/>
      <c r="G82" s="1339"/>
    </row>
    <row r="83" spans="5:7" ht="14.1" customHeight="1">
      <c r="E83" s="1405"/>
      <c r="F83" s="1405"/>
      <c r="G83" s="1339"/>
    </row>
    <row r="84" spans="5:7" ht="14.1" customHeight="1">
      <c r="E84" s="1405"/>
      <c r="F84" s="1405"/>
      <c r="G84" s="1339"/>
    </row>
    <row r="85" spans="5:7" ht="14.1" customHeight="1">
      <c r="E85" s="1405"/>
      <c r="F85" s="1405"/>
      <c r="G85" s="1339"/>
    </row>
    <row r="86" spans="5:7" ht="14.1" customHeight="1">
      <c r="E86" s="1405"/>
      <c r="F86" s="1405"/>
      <c r="G86" s="1339"/>
    </row>
    <row r="87" spans="5:7" ht="14.1" customHeight="1">
      <c r="E87" s="1405"/>
      <c r="F87" s="1405"/>
      <c r="G87" s="1339"/>
    </row>
    <row r="88" spans="5:7" ht="14.1" customHeight="1">
      <c r="E88" s="1405"/>
      <c r="F88" s="1405"/>
      <c r="G88" s="1339"/>
    </row>
    <row r="89" spans="5:7" ht="14.1" customHeight="1">
      <c r="E89" s="1405"/>
      <c r="F89" s="1405"/>
      <c r="G89" s="1339"/>
    </row>
    <row r="90" spans="5:7" ht="14.1" customHeight="1">
      <c r="E90" s="1405"/>
      <c r="F90" s="1405"/>
      <c r="G90" s="1339"/>
    </row>
    <row r="91" spans="5:7" ht="14.1" customHeight="1">
      <c r="E91" s="1405"/>
      <c r="F91" s="1405"/>
      <c r="G91" s="1339"/>
    </row>
    <row r="92" spans="5:7" ht="14.1" customHeight="1">
      <c r="E92" s="1405"/>
      <c r="F92" s="1405"/>
      <c r="G92" s="1339"/>
    </row>
    <row r="93" spans="5:7" ht="14.1" customHeight="1">
      <c r="E93" s="1405"/>
      <c r="F93" s="1405"/>
      <c r="G93" s="1339"/>
    </row>
    <row r="94" spans="5:7" ht="14.1" customHeight="1">
      <c r="E94" s="1405"/>
      <c r="F94" s="1405"/>
      <c r="G94" s="1339"/>
    </row>
    <row r="95" spans="5:7" ht="14.1" customHeight="1">
      <c r="E95" s="1405"/>
      <c r="F95" s="1405"/>
      <c r="G95" s="1339"/>
    </row>
    <row r="96" spans="5:7" ht="14.1" customHeight="1">
      <c r="E96" s="1405"/>
      <c r="F96" s="1405"/>
      <c r="G96" s="1339"/>
    </row>
    <row r="97" spans="5:7" ht="14.1" customHeight="1">
      <c r="E97" s="1405"/>
      <c r="F97" s="1405"/>
      <c r="G97" s="1339"/>
    </row>
    <row r="98" spans="5:7" ht="14.1" customHeight="1">
      <c r="E98" s="1405"/>
      <c r="F98" s="1405"/>
      <c r="G98" s="1339"/>
    </row>
    <row r="99" spans="5:7" ht="14.1" customHeight="1">
      <c r="E99" s="1405"/>
      <c r="F99" s="1405"/>
      <c r="G99" s="1339"/>
    </row>
    <row r="100" spans="5:7" ht="14.1" customHeight="1">
      <c r="E100" s="1405"/>
      <c r="F100" s="1405"/>
      <c r="G100" s="1339"/>
    </row>
    <row r="101" spans="5:7" ht="14.1" customHeight="1">
      <c r="E101" s="1405"/>
      <c r="F101" s="1405"/>
      <c r="G101" s="1339"/>
    </row>
    <row r="102" spans="5:7" ht="14.1" customHeight="1">
      <c r="E102" s="1405"/>
      <c r="F102" s="1405"/>
      <c r="G102" s="1339"/>
    </row>
    <row r="103" spans="5:7" ht="14.1" customHeight="1">
      <c r="E103" s="1405"/>
      <c r="F103" s="1405"/>
      <c r="G103" s="1339"/>
    </row>
    <row r="104" spans="5:7" ht="14.1" customHeight="1">
      <c r="E104" s="1405"/>
      <c r="F104" s="1405"/>
      <c r="G104" s="1339"/>
    </row>
    <row r="105" spans="5:7" ht="14.1" customHeight="1">
      <c r="E105" s="1405"/>
      <c r="F105" s="1405"/>
      <c r="G105" s="1339"/>
    </row>
    <row r="106" spans="5:7" ht="14.1" customHeight="1">
      <c r="E106" s="1405"/>
      <c r="F106" s="1405"/>
      <c r="G106" s="1339"/>
    </row>
    <row r="107" spans="5:7" ht="14.1" customHeight="1">
      <c r="E107" s="1405"/>
      <c r="F107" s="1405"/>
      <c r="G107" s="1339"/>
    </row>
    <row r="108" spans="5:7" ht="14.1" customHeight="1">
      <c r="E108" s="1405"/>
      <c r="F108" s="1405"/>
      <c r="G108" s="1339"/>
    </row>
    <row r="109" spans="5:7" ht="14.1" customHeight="1">
      <c r="E109" s="1405"/>
      <c r="F109" s="1405"/>
      <c r="G109" s="1339"/>
    </row>
    <row r="110" spans="5:7" ht="14.1" customHeight="1">
      <c r="E110" s="1405"/>
      <c r="F110" s="1405"/>
      <c r="G110" s="1339"/>
    </row>
    <row r="111" spans="5:7" ht="14.1" customHeight="1">
      <c r="E111" s="1405"/>
      <c r="F111" s="1405"/>
      <c r="G111" s="1339"/>
    </row>
    <row r="112" spans="5:7" ht="14.1" customHeight="1">
      <c r="E112" s="1405"/>
      <c r="F112" s="1405"/>
      <c r="G112" s="1339"/>
    </row>
    <row r="113" spans="5:7" ht="14.1" customHeight="1">
      <c r="E113" s="1405"/>
      <c r="F113" s="1405"/>
      <c r="G113" s="1339"/>
    </row>
    <row r="114" spans="5:7" ht="14.1" customHeight="1">
      <c r="E114" s="1405"/>
      <c r="F114" s="1405"/>
      <c r="G114" s="1339"/>
    </row>
    <row r="115" spans="5:7" ht="14.1" customHeight="1">
      <c r="E115" s="1405"/>
      <c r="F115" s="1405"/>
      <c r="G115" s="1339"/>
    </row>
    <row r="116" spans="5:7" ht="14.1" customHeight="1">
      <c r="E116" s="1405"/>
      <c r="F116" s="1405"/>
      <c r="G116" s="1339"/>
    </row>
    <row r="117" spans="5:7" ht="14.1" customHeight="1">
      <c r="E117" s="1405"/>
      <c r="F117" s="1405"/>
      <c r="G117" s="1339"/>
    </row>
    <row r="118" spans="5:7" ht="14.1" customHeight="1">
      <c r="E118" s="1405"/>
      <c r="F118" s="1405"/>
      <c r="G118" s="1339"/>
    </row>
    <row r="119" spans="5:7" ht="14.1" customHeight="1">
      <c r="E119" s="1405"/>
      <c r="F119" s="1405"/>
      <c r="G119" s="1339"/>
    </row>
    <row r="120" spans="5:7" ht="14.1" customHeight="1">
      <c r="E120" s="1405"/>
      <c r="F120" s="1405"/>
      <c r="G120" s="1339"/>
    </row>
    <row r="121" spans="5:7" ht="14.1" customHeight="1">
      <c r="E121" s="1405"/>
      <c r="F121" s="1405"/>
      <c r="G121" s="1339"/>
    </row>
    <row r="122" spans="5:7" ht="14.1" customHeight="1">
      <c r="E122" s="1405"/>
      <c r="F122" s="1405"/>
      <c r="G122" s="1339"/>
    </row>
    <row r="123" spans="5:7" ht="14.1" customHeight="1">
      <c r="E123" s="1405"/>
      <c r="F123" s="1405"/>
      <c r="G123" s="1339"/>
    </row>
    <row r="124" spans="5:7" ht="14.1" customHeight="1">
      <c r="E124" s="1405"/>
      <c r="F124" s="1405"/>
      <c r="G124" s="1339"/>
    </row>
    <row r="125" spans="5:7" ht="14.1" customHeight="1">
      <c r="E125" s="1405"/>
      <c r="F125" s="1405"/>
      <c r="G125" s="1339"/>
    </row>
    <row r="126" spans="5:7" ht="14.1" customHeight="1">
      <c r="E126" s="1405"/>
      <c r="F126" s="1405"/>
      <c r="G126" s="1339"/>
    </row>
    <row r="127" spans="5:7" ht="14.1" customHeight="1">
      <c r="E127" s="1405"/>
      <c r="F127" s="1405"/>
      <c r="G127" s="1339"/>
    </row>
    <row r="128" spans="5:7" ht="14.1" customHeight="1">
      <c r="E128" s="1405"/>
      <c r="F128" s="1405"/>
      <c r="G128" s="1339"/>
    </row>
    <row r="129" spans="5:7" ht="14.1" customHeight="1">
      <c r="E129" s="1405"/>
      <c r="F129" s="1405"/>
      <c r="G129" s="1339"/>
    </row>
    <row r="130" spans="5:7" ht="14.1" customHeight="1">
      <c r="E130" s="1405"/>
      <c r="F130" s="1405"/>
      <c r="G130" s="1339"/>
    </row>
    <row r="131" spans="5:7" ht="14.1" customHeight="1">
      <c r="E131" s="1405"/>
      <c r="F131" s="1405"/>
      <c r="G131" s="1339"/>
    </row>
    <row r="132" spans="5:7" ht="14.1" customHeight="1">
      <c r="E132" s="1405"/>
      <c r="F132" s="1405"/>
      <c r="G132" s="1339"/>
    </row>
    <row r="133" spans="5:7" ht="14.1" customHeight="1">
      <c r="E133" s="1405"/>
      <c r="F133" s="1405"/>
      <c r="G133" s="1339"/>
    </row>
    <row r="134" spans="5:7" ht="14.1" customHeight="1">
      <c r="E134" s="1405"/>
      <c r="F134" s="1405"/>
      <c r="G134" s="1339"/>
    </row>
    <row r="135" spans="5:7" ht="14.1" customHeight="1">
      <c r="E135" s="1405"/>
      <c r="F135" s="1405"/>
      <c r="G135" s="1339"/>
    </row>
    <row r="136" spans="5:7" ht="14.1" customHeight="1">
      <c r="E136" s="1405"/>
      <c r="F136" s="1405"/>
      <c r="G136" s="1339"/>
    </row>
    <row r="137" spans="5:7" ht="14.1" customHeight="1">
      <c r="E137" s="1405"/>
      <c r="F137" s="1405"/>
      <c r="G137" s="1339"/>
    </row>
    <row r="138" spans="5:7" ht="14.1" customHeight="1">
      <c r="E138" s="1405"/>
      <c r="F138" s="1405"/>
      <c r="G138" s="1339"/>
    </row>
    <row r="139" spans="5:7" ht="14.1" customHeight="1">
      <c r="E139" s="1405"/>
      <c r="F139" s="1405"/>
      <c r="G139" s="1339"/>
    </row>
    <row r="140" spans="5:7" ht="14.1" customHeight="1">
      <c r="E140" s="1405"/>
      <c r="F140" s="1405"/>
      <c r="G140" s="1339"/>
    </row>
    <row r="141" spans="5:7" ht="14.1" customHeight="1">
      <c r="E141" s="1405"/>
      <c r="F141" s="1405"/>
      <c r="G141" s="1339"/>
    </row>
    <row r="142" spans="5:7" ht="14.1" customHeight="1">
      <c r="E142" s="1405"/>
      <c r="F142" s="1405"/>
      <c r="G142" s="1339"/>
    </row>
    <row r="143" spans="5:7" ht="14.1" customHeight="1">
      <c r="E143" s="1405"/>
      <c r="F143" s="1405"/>
      <c r="G143" s="1339"/>
    </row>
    <row r="144" spans="5:7" ht="14.1" customHeight="1">
      <c r="E144" s="1405"/>
      <c r="F144" s="1405"/>
      <c r="G144" s="1339"/>
    </row>
    <row r="145" spans="5:7" ht="14.1" customHeight="1">
      <c r="E145" s="1405"/>
      <c r="F145" s="1405"/>
      <c r="G145" s="1339"/>
    </row>
    <row r="146" spans="5:7" ht="14.1" customHeight="1">
      <c r="E146" s="1405"/>
      <c r="F146" s="1405"/>
      <c r="G146" s="1339"/>
    </row>
    <row r="147" spans="5:7" ht="14.1" customHeight="1">
      <c r="E147" s="1405"/>
      <c r="F147" s="1405"/>
      <c r="G147" s="1339"/>
    </row>
    <row r="148" spans="5:7" ht="14.1" customHeight="1">
      <c r="E148" s="1405"/>
      <c r="F148" s="1405"/>
      <c r="G148" s="1339"/>
    </row>
    <row r="149" spans="5:7" ht="14.1" customHeight="1">
      <c r="E149" s="1405"/>
      <c r="F149" s="1405"/>
      <c r="G149" s="1339"/>
    </row>
    <row r="150" spans="5:7" ht="14.1" customHeight="1">
      <c r="E150" s="1405"/>
      <c r="F150" s="1405"/>
      <c r="G150" s="1339"/>
    </row>
    <row r="151" spans="5:7" ht="14.1" customHeight="1">
      <c r="E151" s="1405"/>
      <c r="F151" s="1405"/>
      <c r="G151" s="1339"/>
    </row>
    <row r="152" spans="5:7" ht="14.1" customHeight="1">
      <c r="E152" s="1405"/>
      <c r="F152" s="1405"/>
      <c r="G152" s="1339"/>
    </row>
    <row r="153" spans="5:7" ht="14.1" customHeight="1">
      <c r="E153" s="1405"/>
      <c r="F153" s="1405"/>
      <c r="G153" s="1339"/>
    </row>
    <row r="154" spans="5:7" ht="14.1" customHeight="1">
      <c r="E154" s="1405"/>
      <c r="F154" s="1405"/>
      <c r="G154" s="1339"/>
    </row>
    <row r="155" spans="5:7" ht="14.1" customHeight="1">
      <c r="E155" s="1405"/>
      <c r="F155" s="1405"/>
      <c r="G155" s="1339"/>
    </row>
    <row r="156" spans="5:7" ht="14.1" customHeight="1">
      <c r="E156" s="1405"/>
      <c r="F156" s="1405"/>
      <c r="G156" s="1339"/>
    </row>
    <row r="157" spans="5:7" ht="14.1" customHeight="1">
      <c r="E157" s="1405"/>
      <c r="F157" s="1405"/>
      <c r="G157" s="1339"/>
    </row>
    <row r="158" spans="5:7" ht="14.1" customHeight="1">
      <c r="E158" s="1405"/>
      <c r="F158" s="1405"/>
      <c r="G158" s="1339"/>
    </row>
    <row r="159" spans="5:7" ht="14.1" customHeight="1">
      <c r="E159" s="1405"/>
      <c r="F159" s="1405"/>
      <c r="G159" s="1339"/>
    </row>
    <row r="160" spans="5:7" ht="14.1" customHeight="1">
      <c r="E160" s="1405"/>
      <c r="F160" s="1405"/>
      <c r="G160" s="1339"/>
    </row>
    <row r="161" spans="5:7" ht="14.1" customHeight="1">
      <c r="E161" s="1405"/>
      <c r="F161" s="1405"/>
      <c r="G161" s="1339"/>
    </row>
    <row r="162" spans="5:7" ht="14.1" customHeight="1">
      <c r="E162" s="1405"/>
      <c r="F162" s="1405"/>
      <c r="G162" s="1339"/>
    </row>
    <row r="163" spans="5:7" ht="14.1" customHeight="1">
      <c r="E163" s="1405"/>
      <c r="F163" s="1405"/>
      <c r="G163" s="1339"/>
    </row>
    <row r="164" spans="5:7" ht="14.1" customHeight="1">
      <c r="E164" s="1405"/>
      <c r="F164" s="1405"/>
      <c r="G164" s="1339"/>
    </row>
    <row r="165" spans="5:7" ht="14.1" customHeight="1">
      <c r="E165" s="1405"/>
      <c r="F165" s="1405"/>
      <c r="G165" s="1339"/>
    </row>
    <row r="166" spans="5:7" ht="14.1" customHeight="1">
      <c r="E166" s="1405"/>
      <c r="F166" s="1405"/>
      <c r="G166" s="1339"/>
    </row>
    <row r="167" spans="5:7" ht="14.1" customHeight="1">
      <c r="E167" s="1405"/>
      <c r="F167" s="1405"/>
      <c r="G167" s="1339"/>
    </row>
    <row r="168" spans="5:7" ht="14.1" customHeight="1">
      <c r="E168" s="1405"/>
      <c r="F168" s="1405"/>
      <c r="G168" s="1339"/>
    </row>
    <row r="169" spans="5:7" ht="14.1" customHeight="1">
      <c r="E169" s="1405"/>
      <c r="F169" s="1405"/>
      <c r="G169" s="1339"/>
    </row>
    <row r="170" spans="5:7" ht="14.1" customHeight="1">
      <c r="E170" s="1405"/>
      <c r="F170" s="1405"/>
      <c r="G170" s="1339"/>
    </row>
    <row r="171" spans="5:7" ht="14.1" customHeight="1">
      <c r="E171" s="1405"/>
      <c r="F171" s="1405"/>
      <c r="G171" s="1339"/>
    </row>
    <row r="172" spans="5:7" ht="14.1" customHeight="1">
      <c r="E172" s="1405"/>
      <c r="F172" s="1405"/>
      <c r="G172" s="1339"/>
    </row>
    <row r="173" spans="5:7" ht="14.1" customHeight="1">
      <c r="E173" s="1405"/>
      <c r="F173" s="1405"/>
      <c r="G173" s="1339"/>
    </row>
    <row r="174" spans="5:7" ht="14.1" customHeight="1">
      <c r="E174" s="1405"/>
      <c r="F174" s="1405"/>
      <c r="G174" s="1339"/>
    </row>
    <row r="175" spans="5:7" ht="14.1" customHeight="1">
      <c r="E175" s="1405"/>
      <c r="F175" s="1405"/>
      <c r="G175" s="1339"/>
    </row>
    <row r="176" spans="5:7" ht="14.1" customHeight="1">
      <c r="E176" s="1405"/>
      <c r="F176" s="1405"/>
      <c r="G176" s="1339"/>
    </row>
    <row r="177" spans="5:7" ht="14.1" customHeight="1">
      <c r="E177" s="1405"/>
      <c r="F177" s="1405"/>
      <c r="G177" s="1339"/>
    </row>
    <row r="178" spans="5:7" ht="14.1" customHeight="1">
      <c r="E178" s="1405"/>
      <c r="F178" s="1405"/>
      <c r="G178" s="1339"/>
    </row>
    <row r="179" spans="5:7" ht="14.1" customHeight="1">
      <c r="E179" s="1405"/>
      <c r="F179" s="1405"/>
      <c r="G179" s="1339"/>
    </row>
    <row r="180" spans="5:7" ht="14.1" customHeight="1">
      <c r="E180" s="1405"/>
      <c r="F180" s="1405"/>
      <c r="G180" s="1339"/>
    </row>
    <row r="181" spans="5:7" ht="14.1" customHeight="1">
      <c r="E181" s="1405"/>
      <c r="F181" s="1405"/>
      <c r="G181" s="1339"/>
    </row>
    <row r="182" spans="5:7" ht="14.1" customHeight="1">
      <c r="E182" s="1405"/>
      <c r="F182" s="1405"/>
      <c r="G182" s="1339"/>
    </row>
    <row r="183" spans="5:7" ht="14.1" customHeight="1">
      <c r="E183" s="1405"/>
      <c r="F183" s="1405"/>
      <c r="G183" s="1339"/>
    </row>
    <row r="184" spans="5:7" ht="14.1" customHeight="1">
      <c r="E184" s="1405"/>
      <c r="F184" s="1405"/>
      <c r="G184" s="1339"/>
    </row>
    <row r="185" spans="5:7" ht="14.1" customHeight="1">
      <c r="E185" s="1405"/>
      <c r="F185" s="1405"/>
      <c r="G185" s="1339"/>
    </row>
    <row r="186" spans="5:7" ht="14.1" customHeight="1">
      <c r="E186" s="1405"/>
      <c r="F186" s="1405"/>
      <c r="G186" s="1339"/>
    </row>
    <row r="187" spans="5:7" ht="14.1" customHeight="1">
      <c r="E187" s="1405"/>
      <c r="F187" s="1405"/>
      <c r="G187" s="1339"/>
    </row>
    <row r="188" spans="5:7" ht="14.1" customHeight="1">
      <c r="E188" s="1405"/>
      <c r="F188" s="1405"/>
      <c r="G188" s="1339"/>
    </row>
    <row r="189" spans="5:7" ht="14.1" customHeight="1">
      <c r="E189" s="1405"/>
      <c r="F189" s="1405"/>
      <c r="G189" s="1339"/>
    </row>
    <row r="190" spans="5:7" ht="14.1" customHeight="1">
      <c r="E190" s="1405"/>
      <c r="F190" s="1405"/>
      <c r="G190" s="1339"/>
    </row>
    <row r="191" spans="5:7" ht="14.1" customHeight="1">
      <c r="E191" s="1405"/>
      <c r="F191" s="1405"/>
      <c r="G191" s="1339"/>
    </row>
    <row r="192" spans="5:7" ht="14.1" customHeight="1">
      <c r="E192" s="1405"/>
      <c r="F192" s="1405"/>
      <c r="G192" s="1339"/>
    </row>
    <row r="193" spans="5:7" ht="14.1" customHeight="1">
      <c r="E193" s="1405"/>
      <c r="F193" s="1405"/>
      <c r="G193" s="1339"/>
    </row>
    <row r="194" spans="5:7" ht="14.1" customHeight="1">
      <c r="E194" s="1405"/>
      <c r="F194" s="1405"/>
      <c r="G194" s="1339"/>
    </row>
    <row r="195" spans="5:7" ht="14.1" customHeight="1">
      <c r="E195" s="1405"/>
      <c r="F195" s="1405"/>
      <c r="G195" s="1339"/>
    </row>
    <row r="196" spans="5:7" ht="14.1" customHeight="1">
      <c r="E196" s="1405"/>
      <c r="F196" s="1405"/>
      <c r="G196" s="1339"/>
    </row>
    <row r="197" spans="5:7" ht="14.1" customHeight="1">
      <c r="E197" s="1405"/>
      <c r="F197" s="1405"/>
      <c r="G197" s="1339"/>
    </row>
    <row r="198" spans="5:7" ht="14.1" customHeight="1">
      <c r="E198" s="1405"/>
      <c r="F198" s="1405"/>
      <c r="G198" s="1339"/>
    </row>
    <row r="199" spans="5:7" ht="14.1" customHeight="1">
      <c r="E199" s="1405"/>
      <c r="F199" s="1405"/>
      <c r="G199" s="1339"/>
    </row>
    <row r="200" spans="5:7" ht="14.1" customHeight="1">
      <c r="E200" s="1405"/>
      <c r="F200" s="1405"/>
      <c r="G200" s="1339"/>
    </row>
    <row r="201" spans="5:7" ht="14.1" customHeight="1">
      <c r="E201" s="1405"/>
      <c r="F201" s="1405"/>
      <c r="G201" s="1339"/>
    </row>
    <row r="202" spans="5:7" ht="14.1" customHeight="1">
      <c r="E202" s="1405"/>
      <c r="F202" s="1405"/>
      <c r="G202" s="1339"/>
    </row>
    <row r="203" spans="5:7" ht="14.1" customHeight="1">
      <c r="E203" s="1405"/>
      <c r="F203" s="1405"/>
      <c r="G203" s="1339"/>
    </row>
    <row r="204" spans="5:7" ht="14.1" customHeight="1">
      <c r="E204" s="1405"/>
      <c r="F204" s="1405"/>
      <c r="G204" s="1339"/>
    </row>
    <row r="205" spans="5:7" ht="14.1" customHeight="1">
      <c r="E205" s="1405"/>
      <c r="F205" s="1405"/>
      <c r="G205" s="1339"/>
    </row>
    <row r="206" spans="5:7" ht="14.1" customHeight="1">
      <c r="E206" s="1405"/>
      <c r="F206" s="1405"/>
      <c r="G206" s="1339"/>
    </row>
    <row r="207" spans="5:7" ht="14.1" customHeight="1">
      <c r="E207" s="1405"/>
      <c r="F207" s="1405"/>
      <c r="G207" s="1339"/>
    </row>
    <row r="208" spans="5:7" ht="14.1" customHeight="1">
      <c r="E208" s="1405"/>
      <c r="F208" s="1405"/>
      <c r="G208" s="1339"/>
    </row>
    <row r="209" spans="5:7" ht="14.1" customHeight="1">
      <c r="E209" s="1405"/>
      <c r="F209" s="1405"/>
      <c r="G209" s="1339"/>
    </row>
    <row r="210" spans="5:7" ht="14.1" customHeight="1">
      <c r="E210" s="1405"/>
      <c r="F210" s="1405"/>
      <c r="G210" s="1339"/>
    </row>
    <row r="211" spans="5:7" ht="14.1" customHeight="1">
      <c r="E211" s="1405"/>
      <c r="F211" s="1405"/>
      <c r="G211" s="1339"/>
    </row>
    <row r="212" spans="5:7" ht="14.1" customHeight="1">
      <c r="E212" s="1405"/>
      <c r="F212" s="1405"/>
      <c r="G212" s="1339"/>
    </row>
    <row r="213" spans="5:7" ht="14.1" customHeight="1">
      <c r="E213" s="1405"/>
      <c r="F213" s="1405"/>
      <c r="G213" s="1339"/>
    </row>
    <row r="214" spans="5:7" ht="14.1" customHeight="1">
      <c r="E214" s="1405"/>
      <c r="F214" s="1405"/>
      <c r="G214" s="1339"/>
    </row>
    <row r="215" spans="5:7" ht="14.1" customHeight="1">
      <c r="E215" s="1405"/>
      <c r="F215" s="1405"/>
      <c r="G215" s="1339"/>
    </row>
    <row r="216" spans="5:7" ht="14.1" customHeight="1">
      <c r="E216" s="1405"/>
      <c r="F216" s="1405"/>
      <c r="G216" s="1339"/>
    </row>
    <row r="217" spans="5:7" ht="14.1" customHeight="1">
      <c r="E217" s="1405"/>
      <c r="F217" s="1405"/>
      <c r="G217" s="1339"/>
    </row>
    <row r="218" spans="5:7" ht="14.1" customHeight="1">
      <c r="E218" s="1405"/>
      <c r="F218" s="1405"/>
      <c r="G218" s="1339"/>
    </row>
    <row r="219" spans="5:7" ht="14.1" customHeight="1">
      <c r="E219" s="1405"/>
      <c r="F219" s="1405"/>
      <c r="G219" s="1339"/>
    </row>
    <row r="220" spans="5:7" ht="14.1" customHeight="1">
      <c r="E220" s="1405"/>
      <c r="F220" s="1405"/>
      <c r="G220" s="1339"/>
    </row>
    <row r="221" spans="5:7" ht="14.1" customHeight="1">
      <c r="E221" s="1405"/>
      <c r="F221" s="1405"/>
      <c r="G221" s="1339"/>
    </row>
    <row r="222" spans="5:7" ht="14.1" customHeight="1">
      <c r="E222" s="1405"/>
      <c r="F222" s="1405"/>
      <c r="G222" s="1339"/>
    </row>
    <row r="223" spans="5:7" ht="14.1" customHeight="1">
      <c r="E223" s="1405"/>
      <c r="F223" s="1405"/>
      <c r="G223" s="1339"/>
    </row>
    <row r="224" spans="5:7" ht="14.1" customHeight="1">
      <c r="E224" s="1405"/>
      <c r="F224" s="1405"/>
      <c r="G224" s="1339"/>
    </row>
    <row r="225" spans="5:7" ht="14.1" customHeight="1">
      <c r="E225" s="1405"/>
      <c r="F225" s="1405"/>
      <c r="G225" s="1339"/>
    </row>
    <row r="226" spans="5:7" ht="14.1" customHeight="1">
      <c r="E226" s="1405"/>
      <c r="F226" s="1405"/>
      <c r="G226" s="1339"/>
    </row>
    <row r="227" spans="5:7" ht="14.1" customHeight="1">
      <c r="E227" s="1405"/>
      <c r="F227" s="1405"/>
      <c r="G227" s="1339"/>
    </row>
    <row r="228" spans="5:7" ht="14.1" customHeight="1">
      <c r="E228" s="1405"/>
      <c r="F228" s="1405"/>
      <c r="G228" s="1339"/>
    </row>
    <row r="229" spans="5:7" ht="14.1" customHeight="1">
      <c r="E229" s="1405"/>
      <c r="F229" s="1405"/>
      <c r="G229" s="1339"/>
    </row>
    <row r="230" spans="5:7" ht="14.1" customHeight="1">
      <c r="E230" s="1405"/>
      <c r="F230" s="1405"/>
      <c r="G230" s="1339"/>
    </row>
    <row r="231" spans="5:7" ht="14.1" customHeight="1">
      <c r="E231" s="1405"/>
      <c r="F231" s="1405"/>
      <c r="G231" s="1339"/>
    </row>
    <row r="232" spans="5:7" ht="14.1" customHeight="1">
      <c r="E232" s="1405"/>
      <c r="F232" s="1405"/>
      <c r="G232" s="1339"/>
    </row>
    <row r="233" spans="5:7" ht="14.1" customHeight="1">
      <c r="E233" s="1405"/>
      <c r="F233" s="1405"/>
      <c r="G233" s="1339"/>
    </row>
    <row r="234" spans="5:7" ht="14.1" customHeight="1">
      <c r="E234" s="1405"/>
      <c r="F234" s="1405"/>
      <c r="G234" s="1339"/>
    </row>
    <row r="235" spans="5:7" ht="14.1" customHeight="1">
      <c r="E235" s="1405"/>
      <c r="F235" s="1405"/>
      <c r="G235" s="1339"/>
    </row>
    <row r="236" spans="5:7" ht="14.1" customHeight="1">
      <c r="E236" s="1405"/>
      <c r="F236" s="1405"/>
      <c r="G236" s="1339"/>
    </row>
    <row r="237" spans="5:7" ht="14.1" customHeight="1">
      <c r="E237" s="1405"/>
      <c r="F237" s="1405"/>
      <c r="G237" s="1339"/>
    </row>
    <row r="238" spans="5:7" ht="14.1" customHeight="1">
      <c r="E238" s="1405"/>
      <c r="F238" s="1405"/>
      <c r="G238" s="1339"/>
    </row>
    <row r="239" spans="5:7" ht="14.1" customHeight="1">
      <c r="E239" s="1405"/>
      <c r="F239" s="1405"/>
      <c r="G239" s="1339"/>
    </row>
    <row r="240" spans="5:7" ht="14.1" customHeight="1">
      <c r="E240" s="1405"/>
      <c r="F240" s="1405"/>
      <c r="G240" s="1339"/>
    </row>
    <row r="241" spans="5:7" ht="14.1" customHeight="1">
      <c r="E241" s="1405"/>
      <c r="F241" s="1405"/>
      <c r="G241" s="1339"/>
    </row>
    <row r="242" spans="5:7" ht="14.1" customHeight="1">
      <c r="E242" s="1405"/>
      <c r="F242" s="1405"/>
      <c r="G242" s="1339"/>
    </row>
    <row r="243" spans="5:7" ht="14.1" customHeight="1">
      <c r="E243" s="1405"/>
      <c r="F243" s="1405"/>
      <c r="G243" s="1339"/>
    </row>
    <row r="244" spans="5:7" ht="14.1" customHeight="1">
      <c r="E244" s="1405"/>
      <c r="F244" s="1405"/>
      <c r="G244" s="1339"/>
    </row>
    <row r="245" spans="5:7" ht="14.1" customHeight="1">
      <c r="E245" s="1405"/>
      <c r="F245" s="1405"/>
      <c r="G245" s="1339"/>
    </row>
    <row r="246" spans="5:7" ht="14.1" customHeight="1">
      <c r="E246" s="1405"/>
      <c r="F246" s="1405"/>
      <c r="G246" s="1339"/>
    </row>
    <row r="247" spans="5:7" ht="14.1" customHeight="1">
      <c r="E247" s="1405"/>
      <c r="F247" s="1405"/>
      <c r="G247" s="1339"/>
    </row>
    <row r="248" spans="5:7" ht="14.1" customHeight="1">
      <c r="E248" s="1405"/>
      <c r="F248" s="1405"/>
      <c r="G248" s="1339"/>
    </row>
    <row r="249" spans="5:7" ht="14.1" customHeight="1">
      <c r="E249" s="1405"/>
      <c r="F249" s="1405"/>
      <c r="G249" s="1339"/>
    </row>
    <row r="250" spans="5:7" ht="14.1" customHeight="1">
      <c r="E250" s="1405"/>
      <c r="F250" s="1405"/>
      <c r="G250" s="1339"/>
    </row>
    <row r="251" spans="5:7" ht="14.1" customHeight="1">
      <c r="E251" s="1405"/>
      <c r="F251" s="1405"/>
      <c r="G251" s="1339"/>
    </row>
    <row r="252" spans="5:7" ht="14.1" customHeight="1">
      <c r="E252" s="1405"/>
      <c r="F252" s="1405"/>
      <c r="G252" s="1339"/>
    </row>
    <row r="253" spans="5:7" ht="14.1" customHeight="1">
      <c r="E253" s="1405"/>
      <c r="F253" s="1405"/>
      <c r="G253" s="1339"/>
    </row>
    <row r="254" spans="5:7" ht="14.1" customHeight="1">
      <c r="E254" s="1405"/>
      <c r="F254" s="1405"/>
      <c r="G254" s="1339"/>
    </row>
    <row r="255" spans="5:7" ht="14.1" customHeight="1">
      <c r="E255" s="1405"/>
      <c r="F255" s="1405"/>
      <c r="G255" s="1339"/>
    </row>
    <row r="256" spans="5:7" ht="14.1" customHeight="1">
      <c r="E256" s="1405"/>
      <c r="F256" s="1405"/>
      <c r="G256" s="1339"/>
    </row>
    <row r="257" spans="5:7" ht="14.1" customHeight="1">
      <c r="E257" s="1405"/>
      <c r="F257" s="1405"/>
      <c r="G257" s="1339"/>
    </row>
    <row r="258" spans="5:7" ht="14.1" customHeight="1">
      <c r="E258" s="1405"/>
      <c r="F258" s="1405"/>
      <c r="G258" s="1339"/>
    </row>
    <row r="259" spans="5:7" ht="14.1" customHeight="1">
      <c r="E259" s="1405"/>
      <c r="F259" s="1405"/>
      <c r="G259" s="1339"/>
    </row>
    <row r="260" spans="5:7" ht="14.1" customHeight="1">
      <c r="E260" s="1405"/>
      <c r="F260" s="1405"/>
      <c r="G260" s="1339"/>
    </row>
    <row r="261" spans="5:7" ht="14.1" customHeight="1">
      <c r="E261" s="1405"/>
      <c r="F261" s="1405"/>
      <c r="G261" s="1339"/>
    </row>
    <row r="262" spans="5:7" ht="14.1" customHeight="1">
      <c r="E262" s="1405"/>
      <c r="F262" s="1405"/>
      <c r="G262" s="1339"/>
    </row>
    <row r="263" spans="5:7" ht="14.1" customHeight="1">
      <c r="E263" s="1405"/>
      <c r="F263" s="1405"/>
      <c r="G263" s="1339"/>
    </row>
    <row r="264" spans="5:7" ht="14.1" customHeight="1">
      <c r="E264" s="1405"/>
      <c r="F264" s="1405"/>
      <c r="G264" s="1339"/>
    </row>
    <row r="265" spans="5:7" ht="14.1" customHeight="1">
      <c r="E265" s="1405"/>
      <c r="F265" s="1405"/>
      <c r="G265" s="1339"/>
    </row>
    <row r="266" spans="5:7" ht="14.1" customHeight="1">
      <c r="E266" s="1405"/>
      <c r="F266" s="1405"/>
      <c r="G266" s="1339"/>
    </row>
    <row r="267" spans="5:7" ht="14.1" customHeight="1">
      <c r="E267" s="1405"/>
      <c r="F267" s="1405"/>
      <c r="G267" s="1339"/>
    </row>
    <row r="268" spans="5:7" ht="14.1" customHeight="1">
      <c r="E268" s="1405"/>
      <c r="F268" s="1405"/>
      <c r="G268" s="1339"/>
    </row>
    <row r="269" spans="5:7" ht="14.1" customHeight="1">
      <c r="E269" s="1405"/>
      <c r="F269" s="1405"/>
      <c r="G269" s="1339"/>
    </row>
    <row r="270" spans="5:7" ht="14.1" customHeight="1">
      <c r="E270" s="1405"/>
      <c r="F270" s="1405"/>
      <c r="G270" s="1339"/>
    </row>
    <row r="271" spans="5:7" ht="14.1" customHeight="1">
      <c r="E271" s="1405"/>
      <c r="F271" s="1405"/>
      <c r="G271" s="1339"/>
    </row>
    <row r="272" spans="5:7" ht="14.1" customHeight="1">
      <c r="E272" s="1405"/>
      <c r="F272" s="1405"/>
      <c r="G272" s="1339"/>
    </row>
    <row r="273" spans="5:7" ht="14.1" customHeight="1">
      <c r="E273" s="1405"/>
      <c r="F273" s="1405"/>
      <c r="G273" s="1339"/>
    </row>
    <row r="274" spans="5:7" ht="14.1" customHeight="1">
      <c r="E274" s="1405"/>
      <c r="F274" s="1405"/>
      <c r="G274" s="1339"/>
    </row>
    <row r="275" spans="5:7" ht="14.1" customHeight="1">
      <c r="E275" s="1405"/>
      <c r="F275" s="1405"/>
      <c r="G275" s="1339"/>
    </row>
    <row r="276" spans="5:7" ht="14.1" customHeight="1">
      <c r="E276" s="1405"/>
      <c r="F276" s="1405"/>
      <c r="G276" s="1339"/>
    </row>
    <row r="277" spans="5:7" ht="14.1" customHeight="1">
      <c r="E277" s="1405"/>
      <c r="F277" s="1405"/>
      <c r="G277" s="1339"/>
    </row>
    <row r="278" spans="5:7" ht="14.1" customHeight="1">
      <c r="E278" s="1405"/>
      <c r="F278" s="1405"/>
      <c r="G278" s="1339"/>
    </row>
    <row r="279" spans="5:7" ht="14.1" customHeight="1">
      <c r="E279" s="1405"/>
      <c r="F279" s="1405"/>
      <c r="G279" s="1339"/>
    </row>
    <row r="280" spans="5:7" ht="14.1" customHeight="1">
      <c r="E280" s="1405"/>
      <c r="F280" s="1405"/>
      <c r="G280" s="1339"/>
    </row>
    <row r="281" spans="5:7" ht="14.1" customHeight="1">
      <c r="E281" s="1405"/>
      <c r="F281" s="1405"/>
      <c r="G281" s="1339"/>
    </row>
    <row r="282" spans="5:7" ht="14.1" customHeight="1">
      <c r="E282" s="1405"/>
      <c r="F282" s="1405"/>
      <c r="G282" s="1339"/>
    </row>
    <row r="283" spans="5:7" ht="14.1" customHeight="1">
      <c r="E283" s="1405"/>
      <c r="F283" s="1405"/>
      <c r="G283" s="1339"/>
    </row>
    <row r="284" spans="5:7" ht="14.1" customHeight="1">
      <c r="E284" s="1405"/>
      <c r="F284" s="1405"/>
      <c r="G284" s="1339"/>
    </row>
    <row r="285" spans="5:7" ht="14.1" customHeight="1">
      <c r="E285" s="1405"/>
      <c r="F285" s="1405"/>
      <c r="G285" s="1339"/>
    </row>
    <row r="286" spans="5:7" ht="14.1" customHeight="1">
      <c r="E286" s="1405"/>
      <c r="F286" s="1405"/>
      <c r="G286" s="1339"/>
    </row>
    <row r="287" spans="5:7" ht="14.1" customHeight="1">
      <c r="E287" s="1405"/>
      <c r="F287" s="1405"/>
      <c r="G287" s="1339"/>
    </row>
    <row r="288" spans="5:7" ht="14.1" customHeight="1">
      <c r="E288" s="1405"/>
      <c r="F288" s="1405"/>
      <c r="G288" s="1339"/>
    </row>
    <row r="289" spans="5:7" ht="14.1" customHeight="1">
      <c r="E289" s="1405"/>
      <c r="F289" s="1405"/>
      <c r="G289" s="1339"/>
    </row>
    <row r="290" spans="5:7" ht="14.1" customHeight="1">
      <c r="E290" s="1405"/>
      <c r="F290" s="1405"/>
      <c r="G290" s="1339"/>
    </row>
    <row r="291" spans="5:7" ht="14.1" customHeight="1">
      <c r="E291" s="1405"/>
      <c r="F291" s="1405"/>
      <c r="G291" s="1339"/>
    </row>
    <row r="292" spans="5:7" ht="14.1" customHeight="1">
      <c r="E292" s="1405"/>
      <c r="F292" s="1405"/>
      <c r="G292" s="1339"/>
    </row>
    <row r="293" spans="5:7" ht="14.1" customHeight="1">
      <c r="E293" s="1405"/>
      <c r="F293" s="1405"/>
      <c r="G293" s="1339"/>
    </row>
    <row r="294" spans="5:7" ht="14.1" customHeight="1">
      <c r="E294" s="1405"/>
      <c r="F294" s="1405"/>
      <c r="G294" s="1339"/>
    </row>
    <row r="295" spans="5:7" ht="14.1" customHeight="1">
      <c r="E295" s="1405"/>
      <c r="F295" s="1405"/>
      <c r="G295" s="1339"/>
    </row>
    <row r="296" spans="5:7" ht="14.1" customHeight="1">
      <c r="E296" s="1405"/>
      <c r="F296" s="1405"/>
      <c r="G296" s="1339"/>
    </row>
    <row r="297" spans="5:7" ht="14.1" customHeight="1">
      <c r="E297" s="1405"/>
      <c r="F297" s="1405"/>
      <c r="G297" s="1339"/>
    </row>
    <row r="298" spans="5:7" ht="14.1" customHeight="1">
      <c r="E298" s="1405"/>
      <c r="F298" s="1405"/>
      <c r="G298" s="1339"/>
    </row>
    <row r="299" spans="5:7" ht="14.1" customHeight="1">
      <c r="E299" s="1405"/>
      <c r="F299" s="1405"/>
      <c r="G299" s="1339"/>
    </row>
    <row r="300" spans="5:7" ht="14.1" customHeight="1">
      <c r="E300" s="1405"/>
      <c r="F300" s="1405"/>
      <c r="G300" s="1339"/>
    </row>
    <row r="301" spans="5:7" ht="14.1" customHeight="1">
      <c r="E301" s="1405"/>
      <c r="F301" s="1405"/>
      <c r="G301" s="1339"/>
    </row>
    <row r="302" spans="5:7" ht="14.1" customHeight="1">
      <c r="E302" s="1405"/>
      <c r="F302" s="1405"/>
      <c r="G302" s="1339"/>
    </row>
    <row r="303" spans="5:7" ht="14.1" customHeight="1">
      <c r="E303" s="1405"/>
      <c r="F303" s="1405"/>
      <c r="G303" s="1339"/>
    </row>
    <row r="304" spans="5:7" ht="14.1" customHeight="1">
      <c r="E304" s="1405"/>
      <c r="F304" s="1405"/>
      <c r="G304" s="1339"/>
    </row>
    <row r="305" spans="5:7" ht="14.1" customHeight="1">
      <c r="E305" s="1405"/>
      <c r="F305" s="1405"/>
      <c r="G305" s="1339"/>
    </row>
    <row r="306" spans="5:7" ht="14.1" customHeight="1">
      <c r="E306" s="1405"/>
      <c r="F306" s="1405"/>
      <c r="G306" s="1339"/>
    </row>
    <row r="307" spans="5:7" ht="14.1" customHeight="1">
      <c r="E307" s="1405"/>
      <c r="F307" s="1405"/>
      <c r="G307" s="1339"/>
    </row>
    <row r="308" spans="5:7" ht="14.1" customHeight="1">
      <c r="E308" s="1405"/>
      <c r="F308" s="1405"/>
      <c r="G308" s="1339"/>
    </row>
    <row r="309" spans="5:7" ht="14.1" customHeight="1">
      <c r="E309" s="1405"/>
      <c r="F309" s="1405"/>
      <c r="G309" s="1339"/>
    </row>
    <row r="310" spans="5:7" ht="14.1" customHeight="1">
      <c r="E310" s="1405"/>
      <c r="F310" s="1405"/>
      <c r="G310" s="1339"/>
    </row>
    <row r="311" spans="5:7" ht="14.1" customHeight="1">
      <c r="E311" s="1405"/>
      <c r="F311" s="1405"/>
      <c r="G311" s="1339"/>
    </row>
    <row r="312" spans="5:7" ht="14.1" customHeight="1">
      <c r="E312" s="1405"/>
      <c r="F312" s="1405"/>
      <c r="G312" s="1339"/>
    </row>
    <row r="313" spans="5:7" ht="14.1" customHeight="1">
      <c r="E313" s="1405"/>
      <c r="F313" s="1405"/>
      <c r="G313" s="1339"/>
    </row>
    <row r="314" spans="5:7" ht="14.1" customHeight="1">
      <c r="E314" s="1405"/>
      <c r="F314" s="1405"/>
      <c r="G314" s="1339"/>
    </row>
    <row r="315" spans="5:7" ht="14.1" customHeight="1">
      <c r="E315" s="1405"/>
      <c r="F315" s="1405"/>
      <c r="G315" s="1339"/>
    </row>
    <row r="316" spans="5:7" ht="14.1" customHeight="1">
      <c r="E316" s="1405"/>
      <c r="F316" s="1405"/>
      <c r="G316" s="1339"/>
    </row>
    <row r="317" spans="5:7" ht="14.1" customHeight="1">
      <c r="E317" s="1405"/>
      <c r="F317" s="1405"/>
      <c r="G317" s="1339"/>
    </row>
    <row r="318" spans="5:7" ht="14.1" customHeight="1">
      <c r="E318" s="1405"/>
      <c r="F318" s="1405"/>
      <c r="G318" s="1339"/>
    </row>
    <row r="319" spans="5:7" ht="14.1" customHeight="1">
      <c r="E319" s="1405"/>
      <c r="F319" s="1405"/>
      <c r="G319" s="1339"/>
    </row>
    <row r="320" spans="5:7" ht="14.1" customHeight="1">
      <c r="E320" s="1405"/>
      <c r="F320" s="1405"/>
      <c r="G320" s="1339"/>
    </row>
    <row r="321" spans="5:7" ht="14.1" customHeight="1">
      <c r="E321" s="1405"/>
      <c r="F321" s="1405"/>
      <c r="G321" s="1339"/>
    </row>
    <row r="322" spans="5:7" ht="14.1" customHeight="1">
      <c r="E322" s="1405"/>
      <c r="F322" s="1405"/>
      <c r="G322" s="1339"/>
    </row>
    <row r="323" spans="5:7" ht="14.1" customHeight="1">
      <c r="E323" s="1405"/>
      <c r="F323" s="1405"/>
      <c r="G323" s="1339"/>
    </row>
    <row r="324" spans="5:7" ht="14.1" customHeight="1">
      <c r="E324" s="1405"/>
      <c r="F324" s="1405"/>
      <c r="G324" s="1339"/>
    </row>
    <row r="325" spans="5:7" ht="14.1" customHeight="1">
      <c r="E325" s="1405"/>
      <c r="F325" s="1405"/>
      <c r="G325" s="1339"/>
    </row>
    <row r="326" spans="5:7" ht="14.1" customHeight="1">
      <c r="E326" s="1405"/>
      <c r="F326" s="1405"/>
      <c r="G326" s="1339"/>
    </row>
    <row r="327" spans="5:7" ht="14.1" customHeight="1">
      <c r="E327" s="1405"/>
      <c r="F327" s="1405"/>
      <c r="G327" s="1339"/>
    </row>
    <row r="328" spans="5:7" ht="14.1" customHeight="1">
      <c r="E328" s="1405"/>
      <c r="F328" s="1405"/>
      <c r="G328" s="1339"/>
    </row>
    <row r="329" spans="5:7" ht="14.1" customHeight="1">
      <c r="E329" s="1405"/>
      <c r="F329" s="1405"/>
      <c r="G329" s="1339"/>
    </row>
    <row r="330" spans="5:7" ht="14.1" customHeight="1">
      <c r="E330" s="1405"/>
      <c r="F330" s="1405"/>
      <c r="G330" s="1339"/>
    </row>
    <row r="331" spans="5:7" ht="14.1" customHeight="1">
      <c r="E331" s="1405"/>
      <c r="F331" s="1405"/>
      <c r="G331" s="1339"/>
    </row>
    <row r="332" spans="5:7" ht="14.1" customHeight="1">
      <c r="E332" s="1405"/>
      <c r="F332" s="1405"/>
      <c r="G332" s="1339"/>
    </row>
    <row r="333" spans="5:7" ht="14.1" customHeight="1">
      <c r="E333" s="1405"/>
      <c r="F333" s="1405"/>
      <c r="G333" s="1339"/>
    </row>
    <row r="334" spans="5:7" ht="14.1" customHeight="1">
      <c r="E334" s="1405"/>
      <c r="F334" s="1405"/>
      <c r="G334" s="1339"/>
    </row>
    <row r="335" spans="5:7" ht="14.1" customHeight="1">
      <c r="E335" s="1405"/>
      <c r="F335" s="1405"/>
      <c r="G335" s="1339"/>
    </row>
    <row r="336" spans="5:7" ht="14.1" customHeight="1">
      <c r="E336" s="1405"/>
      <c r="F336" s="1405"/>
      <c r="G336" s="1339"/>
    </row>
    <row r="337" spans="5:7" ht="14.1" customHeight="1">
      <c r="E337" s="1405"/>
      <c r="F337" s="1405"/>
      <c r="G337" s="1339"/>
    </row>
    <row r="338" spans="5:7" ht="14.1" customHeight="1">
      <c r="E338" s="1405"/>
      <c r="F338" s="1405"/>
      <c r="G338" s="1339"/>
    </row>
    <row r="339" spans="5:7" ht="14.1" customHeight="1">
      <c r="E339" s="1405"/>
      <c r="F339" s="1405"/>
      <c r="G339" s="1339"/>
    </row>
    <row r="340" spans="5:7" ht="14.1" customHeight="1">
      <c r="E340" s="1405"/>
      <c r="F340" s="1405"/>
      <c r="G340" s="1339"/>
    </row>
    <row r="341" spans="5:7" ht="14.1" customHeight="1">
      <c r="E341" s="1405"/>
      <c r="F341" s="1405"/>
      <c r="G341" s="1339"/>
    </row>
    <row r="342" spans="5:7" ht="14.1" customHeight="1">
      <c r="E342" s="1405"/>
      <c r="F342" s="1405"/>
      <c r="G342" s="1339"/>
    </row>
    <row r="343" spans="5:7" ht="14.1" customHeight="1">
      <c r="E343" s="1405"/>
      <c r="F343" s="1405"/>
      <c r="G343" s="1339"/>
    </row>
    <row r="344" spans="5:7" ht="14.1" customHeight="1">
      <c r="E344" s="1405"/>
      <c r="F344" s="1405"/>
      <c r="G344" s="1339"/>
    </row>
    <row r="345" spans="5:7" ht="14.1" customHeight="1">
      <c r="E345" s="1405"/>
      <c r="F345" s="1405"/>
      <c r="G345" s="1339"/>
    </row>
    <row r="346" spans="5:7" ht="14.1" customHeight="1">
      <c r="E346" s="1405"/>
      <c r="F346" s="1405"/>
      <c r="G346" s="1339"/>
    </row>
    <row r="347" spans="5:7" ht="14.1" customHeight="1">
      <c r="E347" s="1405"/>
      <c r="F347" s="1405"/>
      <c r="G347" s="1339"/>
    </row>
    <row r="348" spans="5:7" ht="14.1" customHeight="1">
      <c r="E348" s="1405"/>
      <c r="F348" s="1405"/>
      <c r="G348" s="1339"/>
    </row>
    <row r="349" spans="5:7" ht="14.1" customHeight="1">
      <c r="E349" s="1405"/>
      <c r="F349" s="1405"/>
      <c r="G349" s="1339"/>
    </row>
    <row r="350" spans="5:7" ht="14.1" customHeight="1">
      <c r="E350" s="1405"/>
      <c r="F350" s="1405"/>
      <c r="G350" s="1339"/>
    </row>
    <row r="351" spans="5:7" ht="14.1" customHeight="1">
      <c r="E351" s="1405"/>
      <c r="F351" s="1405"/>
      <c r="G351" s="1339"/>
    </row>
    <row r="352" spans="5:7" ht="14.1" customHeight="1">
      <c r="E352" s="1405"/>
      <c r="F352" s="1405"/>
      <c r="G352" s="1339"/>
    </row>
    <row r="353" spans="5:7" ht="14.1" customHeight="1">
      <c r="E353" s="1405"/>
      <c r="F353" s="1405"/>
      <c r="G353" s="1339"/>
    </row>
    <row r="354" spans="5:7" ht="14.1" customHeight="1">
      <c r="E354" s="1405"/>
      <c r="F354" s="1405"/>
      <c r="G354" s="1339"/>
    </row>
    <row r="355" spans="5:7" ht="14.1" customHeight="1">
      <c r="E355" s="1405"/>
      <c r="F355" s="1405"/>
      <c r="G355" s="1339"/>
    </row>
    <row r="356" spans="5:7" ht="14.1" customHeight="1">
      <c r="E356" s="1405"/>
      <c r="F356" s="1405"/>
      <c r="G356" s="1339"/>
    </row>
    <row r="357" spans="5:7" ht="14.1" customHeight="1">
      <c r="E357" s="1405"/>
      <c r="F357" s="1405"/>
      <c r="G357" s="1339"/>
    </row>
    <row r="358" spans="5:7" ht="14.1" customHeight="1">
      <c r="E358" s="1405"/>
      <c r="F358" s="1405"/>
      <c r="G358" s="1339"/>
    </row>
    <row r="359" spans="5:7" ht="14.1" customHeight="1">
      <c r="E359" s="1405"/>
      <c r="F359" s="1405"/>
      <c r="G359" s="1339"/>
    </row>
    <row r="360" spans="5:7" ht="14.1" customHeight="1">
      <c r="E360" s="1405"/>
      <c r="F360" s="1405"/>
      <c r="G360" s="1339"/>
    </row>
    <row r="361" spans="5:7" ht="14.1" customHeight="1">
      <c r="E361" s="1405"/>
      <c r="F361" s="1405"/>
      <c r="G361" s="1339"/>
    </row>
    <row r="362" spans="5:7" ht="14.1" customHeight="1">
      <c r="E362" s="1405"/>
      <c r="F362" s="1405"/>
      <c r="G362" s="1339"/>
    </row>
    <row r="363" spans="5:7" ht="14.1" customHeight="1">
      <c r="E363" s="1405"/>
      <c r="F363" s="1405"/>
      <c r="G363" s="1339"/>
    </row>
    <row r="364" spans="5:7" ht="14.1" customHeight="1">
      <c r="E364" s="1405"/>
      <c r="F364" s="1405"/>
      <c r="G364" s="1339"/>
    </row>
    <row r="365" spans="5:7" ht="14.1" customHeight="1">
      <c r="E365" s="1405"/>
      <c r="F365" s="1405"/>
      <c r="G365" s="1339"/>
    </row>
    <row r="366" spans="5:7" ht="14.1" customHeight="1">
      <c r="E366" s="1405"/>
      <c r="F366" s="1405"/>
      <c r="G366" s="1339"/>
    </row>
    <row r="367" spans="5:7" ht="14.1" customHeight="1">
      <c r="E367" s="1405"/>
      <c r="F367" s="1405"/>
      <c r="G367" s="1339"/>
    </row>
    <row r="368" spans="5:7" ht="14.1" customHeight="1">
      <c r="E368" s="1405"/>
      <c r="F368" s="1405"/>
      <c r="G368" s="1339"/>
    </row>
    <row r="369" spans="5:7" ht="14.1" customHeight="1">
      <c r="E369" s="1405"/>
      <c r="F369" s="1405"/>
      <c r="G369" s="1339"/>
    </row>
    <row r="370" spans="5:7" ht="14.1" customHeight="1">
      <c r="E370" s="1405"/>
      <c r="F370" s="1405"/>
      <c r="G370" s="1339"/>
    </row>
    <row r="371" spans="5:7" ht="14.1" customHeight="1">
      <c r="E371" s="1405"/>
      <c r="F371" s="1405"/>
      <c r="G371" s="1339"/>
    </row>
    <row r="372" spans="5:7" ht="14.1" customHeight="1">
      <c r="E372" s="1405"/>
      <c r="F372" s="1405"/>
      <c r="G372" s="1339"/>
    </row>
    <row r="373" spans="5:7" ht="14.1" customHeight="1">
      <c r="E373" s="1405"/>
      <c r="F373" s="1405"/>
      <c r="G373" s="1339"/>
    </row>
    <row r="374" spans="5:7" ht="14.1" customHeight="1">
      <c r="E374" s="1405"/>
      <c r="F374" s="1405"/>
      <c r="G374" s="1339"/>
    </row>
    <row r="375" spans="5:7" ht="14.1" customHeight="1">
      <c r="E375" s="1405"/>
      <c r="F375" s="1405"/>
      <c r="G375" s="1339"/>
    </row>
    <row r="376" spans="5:7" ht="14.1" customHeight="1">
      <c r="E376" s="1405"/>
      <c r="F376" s="1405"/>
      <c r="G376" s="1339"/>
    </row>
    <row r="377" spans="5:7" ht="14.1" customHeight="1">
      <c r="E377" s="1405"/>
      <c r="F377" s="1405"/>
      <c r="G377" s="1339"/>
    </row>
    <row r="378" spans="5:7" ht="14.1" customHeight="1">
      <c r="E378" s="1405"/>
      <c r="F378" s="1405"/>
      <c r="G378" s="1339"/>
    </row>
    <row r="379" spans="5:7" ht="14.1" customHeight="1">
      <c r="E379" s="1405"/>
      <c r="F379" s="1405"/>
      <c r="G379" s="1339"/>
    </row>
    <row r="380" spans="5:7" ht="14.1" customHeight="1">
      <c r="E380" s="1405"/>
      <c r="F380" s="1405"/>
      <c r="G380" s="1339"/>
    </row>
    <row r="381" spans="5:7" ht="14.1" customHeight="1">
      <c r="E381" s="1405"/>
      <c r="F381" s="1405"/>
      <c r="G381" s="1339"/>
    </row>
    <row r="382" spans="5:7" ht="14.1" customHeight="1">
      <c r="E382" s="1405"/>
      <c r="F382" s="1405"/>
      <c r="G382" s="1339"/>
    </row>
    <row r="383" spans="5:7" ht="14.1" customHeight="1">
      <c r="E383" s="1405"/>
      <c r="F383" s="1405"/>
      <c r="G383" s="1339"/>
    </row>
    <row r="384" spans="5:7" ht="14.1" customHeight="1">
      <c r="E384" s="1405"/>
      <c r="F384" s="1405"/>
      <c r="G384" s="1339"/>
    </row>
    <row r="385" spans="5:7" ht="14.1" customHeight="1">
      <c r="E385" s="1405"/>
      <c r="F385" s="1405"/>
      <c r="G385" s="1339"/>
    </row>
    <row r="386" spans="5:7" ht="14.1" customHeight="1">
      <c r="E386" s="1405"/>
      <c r="F386" s="1405"/>
      <c r="G386" s="1339"/>
    </row>
    <row r="387" spans="5:7" ht="14.1" customHeight="1">
      <c r="E387" s="1405"/>
      <c r="F387" s="1405"/>
      <c r="G387" s="1339"/>
    </row>
    <row r="388" spans="5:7" ht="14.1" customHeight="1">
      <c r="E388" s="1405"/>
      <c r="F388" s="1405"/>
      <c r="G388" s="1339"/>
    </row>
    <row r="389" spans="5:7" ht="14.1" customHeight="1">
      <c r="E389" s="1405"/>
      <c r="F389" s="1405"/>
      <c r="G389" s="1339"/>
    </row>
    <row r="390" spans="5:7" ht="14.1" customHeight="1">
      <c r="E390" s="1405"/>
      <c r="F390" s="1405"/>
      <c r="G390" s="1339"/>
    </row>
    <row r="391" spans="5:7" ht="14.1" customHeight="1">
      <c r="E391" s="1405"/>
      <c r="F391" s="1405"/>
      <c r="G391" s="1339"/>
    </row>
    <row r="392" spans="5:7" ht="14.1" customHeight="1">
      <c r="E392" s="1405"/>
      <c r="F392" s="1405"/>
      <c r="G392" s="1339"/>
    </row>
    <row r="393" spans="5:7" ht="14.1" customHeight="1">
      <c r="E393" s="1405"/>
      <c r="F393" s="1405"/>
      <c r="G393" s="1339"/>
    </row>
    <row r="394" spans="5:7" ht="14.1" customHeight="1">
      <c r="E394" s="1405"/>
      <c r="F394" s="1405"/>
      <c r="G394" s="1339"/>
    </row>
    <row r="395" spans="5:7" ht="14.1" customHeight="1">
      <c r="E395" s="1405"/>
      <c r="F395" s="1405"/>
      <c r="G395" s="1339"/>
    </row>
    <row r="396" spans="5:7" ht="14.1" customHeight="1">
      <c r="E396" s="1405"/>
      <c r="F396" s="1405"/>
      <c r="G396" s="1339"/>
    </row>
    <row r="397" spans="5:7" ht="14.1" customHeight="1">
      <c r="E397" s="1405"/>
      <c r="F397" s="1405"/>
      <c r="G397" s="1339"/>
    </row>
    <row r="398" spans="5:7" ht="14.1" customHeight="1">
      <c r="E398" s="1405"/>
      <c r="F398" s="1405"/>
      <c r="G398" s="1339"/>
    </row>
    <row r="399" spans="5:7" ht="14.1" customHeight="1">
      <c r="E399" s="1405"/>
      <c r="F399" s="1405"/>
      <c r="G399" s="1339"/>
    </row>
    <row r="400" spans="5:7" ht="14.1" customHeight="1">
      <c r="E400" s="1405"/>
      <c r="F400" s="1405"/>
      <c r="G400" s="1339"/>
    </row>
    <row r="401" spans="5:7" ht="14.1" customHeight="1">
      <c r="E401" s="1405"/>
      <c r="F401" s="1405"/>
      <c r="G401" s="1339"/>
    </row>
    <row r="402" spans="5:7" ht="14.1" customHeight="1">
      <c r="E402" s="1405"/>
      <c r="F402" s="1405"/>
      <c r="G402" s="1339"/>
    </row>
    <row r="403" spans="5:7" ht="14.1" customHeight="1">
      <c r="E403" s="1405"/>
      <c r="F403" s="1405"/>
      <c r="G403" s="1339"/>
    </row>
    <row r="404" spans="5:7" ht="14.1" customHeight="1">
      <c r="E404" s="1405"/>
      <c r="F404" s="1405"/>
      <c r="G404" s="1339"/>
    </row>
    <row r="405" spans="5:7" ht="14.1" customHeight="1">
      <c r="E405" s="1405"/>
      <c r="F405" s="1405"/>
      <c r="G405" s="1339"/>
    </row>
    <row r="406" spans="5:7" ht="14.1" customHeight="1">
      <c r="E406" s="1405"/>
      <c r="F406" s="1405"/>
      <c r="G406" s="1339"/>
    </row>
    <row r="407" spans="5:7" ht="14.1" customHeight="1">
      <c r="E407" s="1405"/>
      <c r="F407" s="1405"/>
      <c r="G407" s="1339"/>
    </row>
    <row r="408" spans="5:7" ht="14.1" customHeight="1">
      <c r="E408" s="1405"/>
      <c r="F408" s="1405"/>
      <c r="G408" s="1339"/>
    </row>
    <row r="409" spans="5:7" ht="14.1" customHeight="1">
      <c r="E409" s="1405"/>
      <c r="F409" s="1405"/>
      <c r="G409" s="1339"/>
    </row>
    <row r="410" spans="5:7" ht="14.1" customHeight="1">
      <c r="E410" s="1405"/>
      <c r="F410" s="1405"/>
      <c r="G410" s="1339"/>
    </row>
    <row r="411" spans="5:7" ht="14.1" customHeight="1">
      <c r="E411" s="1405"/>
      <c r="F411" s="1405"/>
      <c r="G411" s="1339"/>
    </row>
    <row r="412" spans="5:7" ht="14.1" customHeight="1">
      <c r="E412" s="1405"/>
      <c r="F412" s="1405"/>
      <c r="G412" s="1339"/>
    </row>
    <row r="413" spans="5:7" ht="14.1" customHeight="1">
      <c r="E413" s="1405"/>
      <c r="F413" s="1405"/>
      <c r="G413" s="1339"/>
    </row>
    <row r="414" spans="5:7" ht="14.1" customHeight="1">
      <c r="E414" s="1405"/>
      <c r="F414" s="1405"/>
      <c r="G414" s="1339"/>
    </row>
    <row r="415" spans="5:7" ht="14.1" customHeight="1">
      <c r="E415" s="1405"/>
      <c r="F415" s="1405"/>
      <c r="G415" s="1339"/>
    </row>
    <row r="416" spans="5:7" ht="14.1" customHeight="1">
      <c r="E416" s="1405"/>
      <c r="F416" s="1405"/>
      <c r="G416" s="1339"/>
    </row>
    <row r="417" spans="5:7" ht="14.1" customHeight="1">
      <c r="E417" s="1405"/>
      <c r="F417" s="1405"/>
      <c r="G417" s="1339"/>
    </row>
    <row r="418" spans="5:7" ht="14.1" customHeight="1">
      <c r="E418" s="1405"/>
      <c r="F418" s="1405"/>
      <c r="G418" s="1339"/>
    </row>
    <row r="419" spans="5:7" ht="14.1" customHeight="1">
      <c r="E419" s="1405"/>
      <c r="F419" s="1405"/>
      <c r="G419" s="1339"/>
    </row>
    <row r="420" spans="5:7" ht="14.1" customHeight="1">
      <c r="E420" s="1405"/>
      <c r="F420" s="1405"/>
      <c r="G420" s="1339"/>
    </row>
    <row r="421" spans="5:7" ht="14.1" customHeight="1">
      <c r="E421" s="1405"/>
      <c r="F421" s="1405"/>
      <c r="G421" s="1339"/>
    </row>
    <row r="422" spans="5:7" ht="14.1" customHeight="1">
      <c r="E422" s="1405"/>
      <c r="F422" s="1405"/>
      <c r="G422" s="1339"/>
    </row>
    <row r="423" spans="5:7" ht="14.1" customHeight="1">
      <c r="E423" s="1405"/>
      <c r="F423" s="1405"/>
      <c r="G423" s="1339"/>
    </row>
    <row r="424" spans="5:7" ht="14.1" customHeight="1">
      <c r="E424" s="1405"/>
      <c r="F424" s="1405"/>
      <c r="G424" s="1339"/>
    </row>
    <row r="425" spans="5:7" ht="14.1" customHeight="1">
      <c r="E425" s="1405"/>
      <c r="F425" s="1405"/>
      <c r="G425" s="1339"/>
    </row>
    <row r="426" spans="5:7" ht="14.1" customHeight="1">
      <c r="E426" s="1405"/>
      <c r="F426" s="1405"/>
      <c r="G426" s="1339"/>
    </row>
    <row r="427" spans="5:7" ht="14.1" customHeight="1">
      <c r="E427" s="1405"/>
      <c r="F427" s="1405"/>
      <c r="G427" s="1339"/>
    </row>
    <row r="428" spans="5:7" ht="14.1" customHeight="1">
      <c r="E428" s="1405"/>
      <c r="F428" s="1405"/>
      <c r="G428" s="1339"/>
    </row>
    <row r="429" spans="5:7" ht="14.1" customHeight="1">
      <c r="E429" s="1405"/>
      <c r="F429" s="1405"/>
      <c r="G429" s="1339"/>
    </row>
    <row r="430" spans="5:7" ht="14.1" customHeight="1">
      <c r="E430" s="1405"/>
      <c r="F430" s="1405"/>
      <c r="G430" s="1339"/>
    </row>
    <row r="431" spans="5:7" ht="14.1" customHeight="1">
      <c r="E431" s="1405"/>
      <c r="F431" s="1405"/>
      <c r="G431" s="1339"/>
    </row>
    <row r="432" spans="5:7" ht="14.1" customHeight="1">
      <c r="E432" s="1405"/>
      <c r="F432" s="1405"/>
      <c r="G432" s="1339"/>
    </row>
    <row r="433" spans="5:7" ht="14.1" customHeight="1">
      <c r="E433" s="1405"/>
      <c r="F433" s="1405"/>
      <c r="G433" s="1339"/>
    </row>
    <row r="434" spans="5:7" ht="14.1" customHeight="1">
      <c r="E434" s="1405"/>
      <c r="F434" s="1405"/>
      <c r="G434" s="1339"/>
    </row>
    <row r="435" spans="5:7" ht="14.1" customHeight="1">
      <c r="E435" s="1405"/>
      <c r="F435" s="1405"/>
      <c r="G435" s="1339"/>
    </row>
    <row r="436" spans="5:7" ht="14.1" customHeight="1">
      <c r="E436" s="1405"/>
      <c r="F436" s="1405"/>
      <c r="G436" s="1339"/>
    </row>
    <row r="437" spans="5:7" ht="14.1" customHeight="1">
      <c r="E437" s="1405"/>
      <c r="F437" s="1405"/>
      <c r="G437" s="1339"/>
    </row>
    <row r="438" spans="5:7" ht="14.1" customHeight="1">
      <c r="E438" s="1405"/>
      <c r="F438" s="1405"/>
      <c r="G438" s="1339"/>
    </row>
    <row r="439" spans="5:7" ht="14.1" customHeight="1">
      <c r="E439" s="1405"/>
      <c r="F439" s="1405"/>
      <c r="G439" s="1339"/>
    </row>
    <row r="440" spans="5:7" ht="14.1" customHeight="1">
      <c r="E440" s="1405"/>
      <c r="F440" s="1405"/>
      <c r="G440" s="1339"/>
    </row>
    <row r="441" spans="5:7" ht="14.1" customHeight="1">
      <c r="E441" s="1405"/>
      <c r="F441" s="1405"/>
      <c r="G441" s="1339"/>
    </row>
    <row r="442" spans="5:7" ht="14.1" customHeight="1">
      <c r="E442" s="1405"/>
      <c r="F442" s="1405"/>
      <c r="G442" s="1339"/>
    </row>
    <row r="443" spans="5:7" ht="14.1" customHeight="1">
      <c r="E443" s="1405"/>
      <c r="F443" s="1405"/>
      <c r="G443" s="1339"/>
    </row>
    <row r="444" spans="5:7" ht="14.1" customHeight="1">
      <c r="E444" s="1405"/>
      <c r="F444" s="1405"/>
      <c r="G444" s="1339"/>
    </row>
    <row r="445" spans="5:7" ht="14.1" customHeight="1">
      <c r="E445" s="1405"/>
      <c r="F445" s="1405"/>
      <c r="G445" s="1339"/>
    </row>
    <row r="446" spans="5:7" ht="14.1" customHeight="1">
      <c r="E446" s="1405"/>
      <c r="F446" s="1405"/>
      <c r="G446" s="1339"/>
    </row>
    <row r="447" spans="5:7" ht="14.1" customHeight="1">
      <c r="E447" s="1405"/>
      <c r="F447" s="1405"/>
      <c r="G447" s="1339"/>
    </row>
    <row r="448" spans="5:7" ht="14.1" customHeight="1">
      <c r="E448" s="1405"/>
      <c r="F448" s="1405"/>
      <c r="G448" s="1339"/>
    </row>
    <row r="449" spans="5:7" ht="14.1" customHeight="1">
      <c r="E449" s="1405"/>
      <c r="F449" s="1405"/>
      <c r="G449" s="1339"/>
    </row>
    <row r="450" spans="5:7" ht="14.1" customHeight="1">
      <c r="E450" s="1405"/>
      <c r="F450" s="1405"/>
      <c r="G450" s="1339"/>
    </row>
    <row r="451" spans="5:7" ht="14.1" customHeight="1">
      <c r="E451" s="1405"/>
      <c r="F451" s="1405"/>
      <c r="G451" s="1339"/>
    </row>
    <row r="452" spans="5:7" ht="14.1" customHeight="1">
      <c r="E452" s="1405"/>
      <c r="F452" s="1405"/>
      <c r="G452" s="1339"/>
    </row>
    <row r="453" spans="5:7" ht="14.1" customHeight="1">
      <c r="E453" s="1405"/>
      <c r="F453" s="1405"/>
      <c r="G453" s="1339"/>
    </row>
    <row r="454" spans="5:7" ht="14.1" customHeight="1">
      <c r="E454" s="1405"/>
      <c r="F454" s="1405"/>
      <c r="G454" s="1339"/>
    </row>
    <row r="455" spans="5:7" ht="14.1" customHeight="1">
      <c r="E455" s="1405"/>
      <c r="F455" s="1405"/>
      <c r="G455" s="1339"/>
    </row>
    <row r="456" spans="5:7" ht="14.1" customHeight="1">
      <c r="E456" s="1405"/>
      <c r="F456" s="1405"/>
      <c r="G456" s="1339"/>
    </row>
    <row r="457" spans="5:7" ht="14.1" customHeight="1">
      <c r="E457" s="1405"/>
      <c r="F457" s="1405"/>
      <c r="G457" s="1339"/>
    </row>
    <row r="458" spans="5:7" ht="14.1" customHeight="1">
      <c r="E458" s="1405"/>
      <c r="F458" s="1405"/>
      <c r="G458" s="1339"/>
    </row>
    <row r="459" spans="5:7" ht="14.1" customHeight="1">
      <c r="E459" s="1405"/>
      <c r="F459" s="1405"/>
      <c r="G459" s="1339"/>
    </row>
    <row r="460" spans="5:7" ht="14.1" customHeight="1">
      <c r="E460" s="1405"/>
      <c r="F460" s="1405"/>
      <c r="G460" s="1339"/>
    </row>
    <row r="461" spans="5:7" ht="14.1" customHeight="1">
      <c r="E461" s="1405"/>
      <c r="F461" s="1405"/>
      <c r="G461" s="1339"/>
    </row>
    <row r="462" spans="5:7" ht="14.1" customHeight="1">
      <c r="E462" s="1405"/>
      <c r="F462" s="1405"/>
      <c r="G462" s="1339"/>
    </row>
    <row r="463" spans="5:7" ht="14.1" customHeight="1">
      <c r="E463" s="1405"/>
      <c r="F463" s="1405"/>
      <c r="G463" s="1339"/>
    </row>
    <row r="464" spans="5:7" ht="14.1" customHeight="1">
      <c r="E464" s="1405"/>
      <c r="F464" s="1405"/>
      <c r="G464" s="1339"/>
    </row>
    <row r="465" spans="5:7" ht="14.1" customHeight="1">
      <c r="E465" s="1405"/>
      <c r="F465" s="1405"/>
      <c r="G465" s="1339"/>
    </row>
    <row r="466" spans="5:7" ht="14.1" customHeight="1">
      <c r="E466" s="1405"/>
      <c r="F466" s="1405"/>
      <c r="G466" s="1339"/>
    </row>
    <row r="467" spans="5:7" ht="14.1" customHeight="1">
      <c r="E467" s="1405"/>
      <c r="F467" s="1405"/>
      <c r="G467" s="1339"/>
    </row>
    <row r="468" spans="5:7" ht="14.1" customHeight="1">
      <c r="E468" s="1405"/>
      <c r="F468" s="1405"/>
      <c r="G468" s="1339"/>
    </row>
    <row r="469" spans="5:7" ht="14.1" customHeight="1">
      <c r="E469" s="1405"/>
      <c r="F469" s="1405"/>
      <c r="G469" s="1339"/>
    </row>
    <row r="470" spans="5:7" ht="14.1" customHeight="1">
      <c r="E470" s="1405"/>
      <c r="F470" s="1405"/>
      <c r="G470" s="1339"/>
    </row>
    <row r="471" spans="5:7" ht="14.1" customHeight="1">
      <c r="E471" s="1405"/>
      <c r="F471" s="1405"/>
      <c r="G471" s="1339"/>
    </row>
    <row r="472" spans="5:7" ht="14.1" customHeight="1">
      <c r="E472" s="1405"/>
      <c r="F472" s="1405"/>
      <c r="G472" s="1339"/>
    </row>
    <row r="473" spans="5:7" ht="14.1" customHeight="1">
      <c r="E473" s="1405"/>
      <c r="F473" s="1405"/>
      <c r="G473" s="1339"/>
    </row>
    <row r="474" spans="5:7" ht="14.1" customHeight="1">
      <c r="E474" s="1405"/>
      <c r="F474" s="1405"/>
      <c r="G474" s="1339"/>
    </row>
    <row r="475" spans="5:7" ht="14.1" customHeight="1">
      <c r="E475" s="1405"/>
      <c r="F475" s="1405"/>
      <c r="G475" s="1339"/>
    </row>
    <row r="476" spans="5:7" ht="14.1" customHeight="1">
      <c r="E476" s="1405"/>
      <c r="F476" s="1405"/>
      <c r="G476" s="1339"/>
    </row>
    <row r="477" spans="5:7" ht="14.1" customHeight="1">
      <c r="E477" s="1405"/>
      <c r="F477" s="1405"/>
      <c r="G477" s="1339"/>
    </row>
    <row r="478" spans="5:7" ht="14.1" customHeight="1">
      <c r="E478" s="1405"/>
      <c r="F478" s="1405"/>
      <c r="G478" s="1339"/>
    </row>
    <row r="479" spans="5:7" ht="14.1" customHeight="1">
      <c r="E479" s="1405"/>
      <c r="F479" s="1405"/>
      <c r="G479" s="1339"/>
    </row>
    <row r="480" spans="5:7" ht="14.1" customHeight="1">
      <c r="E480" s="1405"/>
      <c r="F480" s="1405"/>
      <c r="G480" s="1339"/>
    </row>
    <row r="481" spans="5:7" ht="14.1" customHeight="1">
      <c r="E481" s="1405"/>
      <c r="F481" s="1405"/>
      <c r="G481" s="1339"/>
    </row>
    <row r="482" spans="5:7" ht="14.1" customHeight="1">
      <c r="E482" s="1405"/>
      <c r="F482" s="1405"/>
      <c r="G482" s="1339"/>
    </row>
    <row r="483" spans="5:7" ht="14.1" customHeight="1">
      <c r="E483" s="1405"/>
      <c r="F483" s="1405"/>
      <c r="G483" s="1339"/>
    </row>
    <row r="484" spans="5:7" ht="14.1" customHeight="1">
      <c r="E484" s="1405"/>
      <c r="F484" s="1405"/>
      <c r="G484" s="1339"/>
    </row>
    <row r="485" spans="5:7" ht="14.1" customHeight="1">
      <c r="E485" s="1405"/>
      <c r="F485" s="1405"/>
      <c r="G485" s="1339"/>
    </row>
    <row r="486" spans="5:7" ht="14.1" customHeight="1">
      <c r="E486" s="1405"/>
      <c r="F486" s="1405"/>
      <c r="G486" s="1339"/>
    </row>
    <row r="487" spans="5:7" ht="14.1" customHeight="1">
      <c r="E487" s="1405"/>
      <c r="F487" s="1405"/>
      <c r="G487" s="1339"/>
    </row>
    <row r="488" spans="5:7" ht="14.1" customHeight="1">
      <c r="E488" s="1405"/>
      <c r="F488" s="1405"/>
      <c r="G488" s="1339"/>
    </row>
    <row r="489" spans="5:7" ht="14.1" customHeight="1">
      <c r="E489" s="1405"/>
      <c r="F489" s="1405"/>
      <c r="G489" s="1339"/>
    </row>
    <row r="490" spans="5:7" ht="14.1" customHeight="1">
      <c r="E490" s="1405"/>
      <c r="F490" s="1405"/>
      <c r="G490" s="1339"/>
    </row>
    <row r="491" spans="5:7" ht="14.1" customHeight="1">
      <c r="E491" s="1405"/>
      <c r="F491" s="1405"/>
      <c r="G491" s="1339"/>
    </row>
    <row r="492" spans="5:7" ht="14.1" customHeight="1">
      <c r="E492" s="1405"/>
      <c r="F492" s="1405"/>
      <c r="G492" s="1339"/>
    </row>
    <row r="493" spans="5:7" ht="14.1" customHeight="1">
      <c r="E493" s="1405"/>
      <c r="F493" s="1405"/>
      <c r="G493" s="1339"/>
    </row>
    <row r="494" spans="5:7" ht="14.1" customHeight="1">
      <c r="E494" s="1405"/>
      <c r="F494" s="1405"/>
      <c r="G494" s="1339"/>
    </row>
    <row r="495" spans="5:7" ht="14.1" customHeight="1">
      <c r="E495" s="1405"/>
      <c r="F495" s="1405"/>
      <c r="G495" s="1339"/>
    </row>
    <row r="496" spans="5:7" ht="14.1" customHeight="1">
      <c r="E496" s="1405"/>
      <c r="F496" s="1405"/>
      <c r="G496" s="1339"/>
    </row>
    <row r="497" spans="5:7" ht="14.1" customHeight="1">
      <c r="E497" s="1405"/>
      <c r="F497" s="1405"/>
      <c r="G497" s="1339"/>
    </row>
    <row r="498" spans="5:7" ht="14.1" customHeight="1">
      <c r="E498" s="1405"/>
      <c r="F498" s="1405"/>
      <c r="G498" s="1339"/>
    </row>
    <row r="499" spans="5:7" ht="14.1" customHeight="1">
      <c r="E499" s="1405"/>
      <c r="F499" s="1405"/>
      <c r="G499" s="1339"/>
    </row>
    <row r="500" spans="5:7" ht="14.1" customHeight="1">
      <c r="E500" s="1405"/>
      <c r="F500" s="1405"/>
      <c r="G500" s="1339"/>
    </row>
    <row r="501" spans="5:7" ht="14.1" customHeight="1">
      <c r="E501" s="1405"/>
      <c r="F501" s="1405"/>
      <c r="G501" s="1339"/>
    </row>
    <row r="502" spans="5:7" ht="14.1" customHeight="1">
      <c r="E502" s="1405"/>
      <c r="F502" s="1405"/>
      <c r="G502" s="1339"/>
    </row>
    <row r="503" spans="5:7" ht="14.1" customHeight="1">
      <c r="E503" s="1405"/>
      <c r="F503" s="1405"/>
      <c r="G503" s="1339"/>
    </row>
    <row r="504" spans="5:7" ht="14.1" customHeight="1">
      <c r="E504" s="1405"/>
      <c r="F504" s="1405"/>
      <c r="G504" s="1339"/>
    </row>
    <row r="505" spans="5:7" ht="14.1" customHeight="1">
      <c r="E505" s="1405"/>
      <c r="F505" s="1405"/>
      <c r="G505" s="1339"/>
    </row>
    <row r="506" spans="5:7" ht="14.1" customHeight="1">
      <c r="E506" s="1405"/>
      <c r="F506" s="1405"/>
      <c r="G506" s="1339"/>
    </row>
    <row r="507" spans="5:7" ht="14.1" customHeight="1">
      <c r="E507" s="1405"/>
      <c r="F507" s="1405"/>
      <c r="G507" s="1339"/>
    </row>
    <row r="508" spans="5:7" ht="14.1" customHeight="1">
      <c r="E508" s="1405"/>
      <c r="F508" s="1405"/>
      <c r="G508" s="1339"/>
    </row>
    <row r="509" spans="5:7" ht="14.1" customHeight="1">
      <c r="E509" s="1405"/>
      <c r="F509" s="1405"/>
      <c r="G509" s="1339"/>
    </row>
    <row r="510" spans="5:7" ht="14.1" customHeight="1">
      <c r="E510" s="1405"/>
      <c r="F510" s="1405"/>
      <c r="G510" s="1339"/>
    </row>
    <row r="511" spans="5:7" ht="14.1" customHeight="1">
      <c r="E511" s="1405"/>
      <c r="F511" s="1405"/>
      <c r="G511" s="1339"/>
    </row>
    <row r="512" spans="5:7" ht="14.1" customHeight="1">
      <c r="E512" s="1405"/>
      <c r="F512" s="1405"/>
      <c r="G512" s="1339"/>
    </row>
    <row r="513" spans="5:7" ht="14.1" customHeight="1">
      <c r="E513" s="1405"/>
      <c r="F513" s="1405"/>
      <c r="G513" s="1339"/>
    </row>
    <row r="514" spans="5:7" ht="14.1" customHeight="1">
      <c r="E514" s="1405"/>
      <c r="F514" s="1405"/>
      <c r="G514" s="1339"/>
    </row>
    <row r="515" spans="5:7" ht="14.1" customHeight="1">
      <c r="E515" s="1405"/>
      <c r="F515" s="1405"/>
      <c r="G515" s="1339"/>
    </row>
    <row r="516" spans="5:7" ht="14.1" customHeight="1">
      <c r="E516" s="1405"/>
      <c r="F516" s="1405"/>
      <c r="G516" s="1339"/>
    </row>
    <row r="517" spans="5:7" ht="14.1" customHeight="1">
      <c r="E517" s="1405"/>
      <c r="F517" s="1405"/>
      <c r="G517" s="1339"/>
    </row>
    <row r="518" spans="5:7" ht="14.1" customHeight="1">
      <c r="E518" s="1405"/>
      <c r="F518" s="1405"/>
      <c r="G518" s="1339"/>
    </row>
    <row r="519" spans="5:7" ht="14.1" customHeight="1">
      <c r="E519" s="1405"/>
      <c r="F519" s="1405"/>
      <c r="G519" s="1339"/>
    </row>
    <row r="520" spans="5:7" ht="14.1" customHeight="1">
      <c r="E520" s="1405"/>
      <c r="F520" s="1405"/>
      <c r="G520" s="1339"/>
    </row>
    <row r="521" spans="5:7" ht="14.1" customHeight="1">
      <c r="E521" s="1405"/>
      <c r="F521" s="1405"/>
      <c r="G521" s="1339"/>
    </row>
    <row r="522" spans="5:7" ht="14.1" customHeight="1">
      <c r="E522" s="1405"/>
      <c r="F522" s="1405"/>
      <c r="G522" s="1339"/>
    </row>
    <row r="523" spans="5:7" ht="14.1" customHeight="1">
      <c r="E523" s="1405"/>
      <c r="F523" s="1405"/>
      <c r="G523" s="1339"/>
    </row>
    <row r="524" spans="5:7" ht="14.1" customHeight="1">
      <c r="E524" s="1405"/>
      <c r="F524" s="1405"/>
      <c r="G524" s="1339"/>
    </row>
    <row r="525" spans="5:7" ht="14.1" customHeight="1">
      <c r="E525" s="1405"/>
      <c r="F525" s="1405"/>
      <c r="G525" s="1339"/>
    </row>
    <row r="526" spans="5:7" ht="14.1" customHeight="1">
      <c r="E526" s="1405"/>
      <c r="F526" s="1405"/>
      <c r="G526" s="1339"/>
    </row>
    <row r="527" spans="5:7" ht="14.1" customHeight="1">
      <c r="E527" s="1405"/>
      <c r="F527" s="1405"/>
      <c r="G527" s="1339"/>
    </row>
    <row r="528" spans="5:7" ht="14.1" customHeight="1">
      <c r="E528" s="1405"/>
      <c r="F528" s="1405"/>
      <c r="G528" s="1339"/>
    </row>
    <row r="529" spans="5:7" ht="14.1" customHeight="1">
      <c r="E529" s="1405"/>
      <c r="F529" s="1405"/>
      <c r="G529" s="1339"/>
    </row>
    <row r="530" spans="5:7" ht="14.1" customHeight="1">
      <c r="E530" s="1405"/>
      <c r="F530" s="1405"/>
      <c r="G530" s="1339"/>
    </row>
    <row r="531" spans="5:7" ht="14.1" customHeight="1">
      <c r="E531" s="1405"/>
      <c r="F531" s="1405"/>
      <c r="G531" s="1339"/>
    </row>
    <row r="532" spans="5:7" ht="14.1" customHeight="1">
      <c r="E532" s="1405"/>
      <c r="F532" s="1405"/>
      <c r="G532" s="1339"/>
    </row>
    <row r="533" spans="5:7" ht="14.1" customHeight="1">
      <c r="E533" s="1405"/>
      <c r="F533" s="1405"/>
      <c r="G533" s="1339"/>
    </row>
    <row r="534" spans="5:7" ht="14.1" customHeight="1">
      <c r="E534" s="1405"/>
      <c r="F534" s="1405"/>
      <c r="G534" s="1339"/>
    </row>
    <row r="535" spans="5:7" ht="14.1" customHeight="1">
      <c r="E535" s="1405"/>
      <c r="F535" s="1405"/>
      <c r="G535" s="1339"/>
    </row>
    <row r="536" spans="5:7" ht="14.1" customHeight="1">
      <c r="E536" s="1405"/>
      <c r="F536" s="1405"/>
      <c r="G536" s="1339"/>
    </row>
    <row r="537" spans="5:7" ht="14.1" customHeight="1">
      <c r="E537" s="1405"/>
      <c r="F537" s="1405"/>
      <c r="G537" s="1339"/>
    </row>
    <row r="538" spans="5:7" ht="14.1" customHeight="1">
      <c r="E538" s="1405"/>
      <c r="F538" s="1405"/>
      <c r="G538" s="1339"/>
    </row>
    <row r="539" spans="5:7" ht="14.1" customHeight="1">
      <c r="E539" s="1405"/>
      <c r="F539" s="1405"/>
      <c r="G539" s="1339"/>
    </row>
    <row r="540" spans="5:7" ht="14.1" customHeight="1">
      <c r="E540" s="1405"/>
      <c r="F540" s="1405"/>
      <c r="G540" s="1339"/>
    </row>
    <row r="541" spans="5:7" ht="14.1" customHeight="1">
      <c r="E541" s="1405"/>
      <c r="F541" s="1405"/>
      <c r="G541" s="1339"/>
    </row>
    <row r="542" spans="5:7" ht="14.1" customHeight="1">
      <c r="E542" s="1405"/>
      <c r="F542" s="1405"/>
      <c r="G542" s="1339"/>
    </row>
    <row r="543" spans="5:7" ht="14.1" customHeight="1">
      <c r="E543" s="1405"/>
      <c r="F543" s="1405"/>
      <c r="G543" s="1339"/>
    </row>
    <row r="544" spans="5:7" ht="14.1" customHeight="1">
      <c r="E544" s="1405"/>
      <c r="F544" s="1405"/>
      <c r="G544" s="1339"/>
    </row>
    <row r="545" spans="5:7" ht="14.1" customHeight="1">
      <c r="E545" s="1405"/>
      <c r="F545" s="1405"/>
      <c r="G545" s="1339"/>
    </row>
    <row r="546" spans="5:7" ht="14.1" customHeight="1">
      <c r="E546" s="1405"/>
      <c r="F546" s="1405"/>
      <c r="G546" s="1339"/>
    </row>
    <row r="547" spans="5:7" ht="14.1" customHeight="1">
      <c r="E547" s="1405"/>
      <c r="F547" s="1405"/>
      <c r="G547" s="1339"/>
    </row>
    <row r="548" spans="5:7" ht="14.1" customHeight="1">
      <c r="E548" s="1405"/>
      <c r="F548" s="1405"/>
      <c r="G548" s="1339"/>
    </row>
  </sheetData>
  <sheetProtection algorithmName="SHA-512" hashValue="dXmNud3wF5R2+rG/QBXYge5/9gradpVJU9rfxjn/dLIx7NFYZFS+N9zzHpFMZxWepE90dZysgHj/WIW/HXUmjQ==" saltValue="bKw0Uh1Gnzxo4xA0ccOa9A==" spinCount="100000" sheet="1" formatCells="0" formatColumns="0" formatRows="0" insertColumns="0" insertRows="0" insertHyperlinks="0" deleteColumns="0" deleteRows="0" sort="0" autoFilter="0" pivotTables="0"/>
  <mergeCells count="17">
    <mergeCell ref="A58:Q58"/>
    <mergeCell ref="A64:Q64"/>
    <mergeCell ref="A63:Q63"/>
    <mergeCell ref="A61:Q61"/>
    <mergeCell ref="A60:Q60"/>
    <mergeCell ref="A59:Q59"/>
    <mergeCell ref="A62:Q62"/>
    <mergeCell ref="A1:P1"/>
    <mergeCell ref="A2:P2"/>
    <mergeCell ref="A3:P3"/>
    <mergeCell ref="A4:P4"/>
    <mergeCell ref="A57:Q57"/>
    <mergeCell ref="A56:Q56"/>
    <mergeCell ref="A54:Q54"/>
    <mergeCell ref="A53:Q53"/>
    <mergeCell ref="A55:Q55"/>
    <mergeCell ref="A52:Q52"/>
  </mergeCells>
  <pageMargins left="0.7" right="0.7" top="0.75" bottom="0.75" header="0.3" footer="0.3"/>
  <pageSetup scale="67" fitToWidth="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2CE11-468C-4154-8F35-7693EE12CE43}">
  <dimension ref="A1:IV48"/>
  <sheetViews>
    <sheetView workbookViewId="0">
      <selection activeCell="H55" sqref="H55"/>
    </sheetView>
  </sheetViews>
  <sheetFormatPr defaultColWidth="10.42578125" defaultRowHeight="12.75"/>
  <cols>
    <col min="1" max="1" width="12.85546875" style="471" customWidth="1"/>
    <col min="2" max="2" width="24.28515625" style="511" customWidth="1"/>
    <col min="3" max="3" width="17.7109375" style="511" customWidth="1"/>
    <col min="4" max="4" width="24.42578125" style="511" hidden="1" customWidth="1"/>
    <col min="5" max="5" width="20.5703125" style="471" customWidth="1"/>
    <col min="6" max="7" width="8.7109375" style="440" customWidth="1"/>
    <col min="8" max="256" width="10.42578125" style="440"/>
    <col min="257" max="257" width="12.85546875" style="440" customWidth="1"/>
    <col min="258" max="258" width="24.28515625" style="440" customWidth="1"/>
    <col min="259" max="259" width="17.7109375" style="440" customWidth="1"/>
    <col min="260" max="260" width="0" style="440" hidden="1" customWidth="1"/>
    <col min="261" max="261" width="20.5703125" style="440" customWidth="1"/>
    <col min="262" max="263" width="8.7109375" style="440" customWidth="1"/>
    <col min="264" max="512" width="10.42578125" style="440"/>
    <col min="513" max="513" width="12.85546875" style="440" customWidth="1"/>
    <col min="514" max="514" width="24.28515625" style="440" customWidth="1"/>
    <col min="515" max="515" width="17.7109375" style="440" customWidth="1"/>
    <col min="516" max="516" width="0" style="440" hidden="1" customWidth="1"/>
    <col min="517" max="517" width="20.5703125" style="440" customWidth="1"/>
    <col min="518" max="519" width="8.7109375" style="440" customWidth="1"/>
    <col min="520" max="768" width="10.42578125" style="440"/>
    <col min="769" max="769" width="12.85546875" style="440" customWidth="1"/>
    <col min="770" max="770" width="24.28515625" style="440" customWidth="1"/>
    <col min="771" max="771" width="17.7109375" style="440" customWidth="1"/>
    <col min="772" max="772" width="0" style="440" hidden="1" customWidth="1"/>
    <col min="773" max="773" width="20.5703125" style="440" customWidth="1"/>
    <col min="774" max="775" width="8.7109375" style="440" customWidth="1"/>
    <col min="776" max="1024" width="10.42578125" style="440"/>
    <col min="1025" max="1025" width="12.85546875" style="440" customWidth="1"/>
    <col min="1026" max="1026" width="24.28515625" style="440" customWidth="1"/>
    <col min="1027" max="1027" width="17.7109375" style="440" customWidth="1"/>
    <col min="1028" max="1028" width="0" style="440" hidden="1" customWidth="1"/>
    <col min="1029" max="1029" width="20.5703125" style="440" customWidth="1"/>
    <col min="1030" max="1031" width="8.7109375" style="440" customWidth="1"/>
    <col min="1032" max="1280" width="10.42578125" style="440"/>
    <col min="1281" max="1281" width="12.85546875" style="440" customWidth="1"/>
    <col min="1282" max="1282" width="24.28515625" style="440" customWidth="1"/>
    <col min="1283" max="1283" width="17.7109375" style="440" customWidth="1"/>
    <col min="1284" max="1284" width="0" style="440" hidden="1" customWidth="1"/>
    <col min="1285" max="1285" width="20.5703125" style="440" customWidth="1"/>
    <col min="1286" max="1287" width="8.7109375" style="440" customWidth="1"/>
    <col min="1288" max="1536" width="10.42578125" style="440"/>
    <col min="1537" max="1537" width="12.85546875" style="440" customWidth="1"/>
    <col min="1538" max="1538" width="24.28515625" style="440" customWidth="1"/>
    <col min="1539" max="1539" width="17.7109375" style="440" customWidth="1"/>
    <col min="1540" max="1540" width="0" style="440" hidden="1" customWidth="1"/>
    <col min="1541" max="1541" width="20.5703125" style="440" customWidth="1"/>
    <col min="1542" max="1543" width="8.7109375" style="440" customWidth="1"/>
    <col min="1544" max="1792" width="10.42578125" style="440"/>
    <col min="1793" max="1793" width="12.85546875" style="440" customWidth="1"/>
    <col min="1794" max="1794" width="24.28515625" style="440" customWidth="1"/>
    <col min="1795" max="1795" width="17.7109375" style="440" customWidth="1"/>
    <col min="1796" max="1796" width="0" style="440" hidden="1" customWidth="1"/>
    <col min="1797" max="1797" width="20.5703125" style="440" customWidth="1"/>
    <col min="1798" max="1799" width="8.7109375" style="440" customWidth="1"/>
    <col min="1800" max="2048" width="10.42578125" style="440"/>
    <col min="2049" max="2049" width="12.85546875" style="440" customWidth="1"/>
    <col min="2050" max="2050" width="24.28515625" style="440" customWidth="1"/>
    <col min="2051" max="2051" width="17.7109375" style="440" customWidth="1"/>
    <col min="2052" max="2052" width="0" style="440" hidden="1" customWidth="1"/>
    <col min="2053" max="2053" width="20.5703125" style="440" customWidth="1"/>
    <col min="2054" max="2055" width="8.7109375" style="440" customWidth="1"/>
    <col min="2056" max="2304" width="10.42578125" style="440"/>
    <col min="2305" max="2305" width="12.85546875" style="440" customWidth="1"/>
    <col min="2306" max="2306" width="24.28515625" style="440" customWidth="1"/>
    <col min="2307" max="2307" width="17.7109375" style="440" customWidth="1"/>
    <col min="2308" max="2308" width="0" style="440" hidden="1" customWidth="1"/>
    <col min="2309" max="2309" width="20.5703125" style="440" customWidth="1"/>
    <col min="2310" max="2311" width="8.7109375" style="440" customWidth="1"/>
    <col min="2312" max="2560" width="10.42578125" style="440"/>
    <col min="2561" max="2561" width="12.85546875" style="440" customWidth="1"/>
    <col min="2562" max="2562" width="24.28515625" style="440" customWidth="1"/>
    <col min="2563" max="2563" width="17.7109375" style="440" customWidth="1"/>
    <col min="2564" max="2564" width="0" style="440" hidden="1" customWidth="1"/>
    <col min="2565" max="2565" width="20.5703125" style="440" customWidth="1"/>
    <col min="2566" max="2567" width="8.7109375" style="440" customWidth="1"/>
    <col min="2568" max="2816" width="10.42578125" style="440"/>
    <col min="2817" max="2817" width="12.85546875" style="440" customWidth="1"/>
    <col min="2818" max="2818" width="24.28515625" style="440" customWidth="1"/>
    <col min="2819" max="2819" width="17.7109375" style="440" customWidth="1"/>
    <col min="2820" max="2820" width="0" style="440" hidden="1" customWidth="1"/>
    <col min="2821" max="2821" width="20.5703125" style="440" customWidth="1"/>
    <col min="2822" max="2823" width="8.7109375" style="440" customWidth="1"/>
    <col min="2824" max="3072" width="10.42578125" style="440"/>
    <col min="3073" max="3073" width="12.85546875" style="440" customWidth="1"/>
    <col min="3074" max="3074" width="24.28515625" style="440" customWidth="1"/>
    <col min="3075" max="3075" width="17.7109375" style="440" customWidth="1"/>
    <col min="3076" max="3076" width="0" style="440" hidden="1" customWidth="1"/>
    <col min="3077" max="3077" width="20.5703125" style="440" customWidth="1"/>
    <col min="3078" max="3079" width="8.7109375" style="440" customWidth="1"/>
    <col min="3080" max="3328" width="10.42578125" style="440"/>
    <col min="3329" max="3329" width="12.85546875" style="440" customWidth="1"/>
    <col min="3330" max="3330" width="24.28515625" style="440" customWidth="1"/>
    <col min="3331" max="3331" width="17.7109375" style="440" customWidth="1"/>
    <col min="3332" max="3332" width="0" style="440" hidden="1" customWidth="1"/>
    <col min="3333" max="3333" width="20.5703125" style="440" customWidth="1"/>
    <col min="3334" max="3335" width="8.7109375" style="440" customWidth="1"/>
    <col min="3336" max="3584" width="10.42578125" style="440"/>
    <col min="3585" max="3585" width="12.85546875" style="440" customWidth="1"/>
    <col min="3586" max="3586" width="24.28515625" style="440" customWidth="1"/>
    <col min="3587" max="3587" width="17.7109375" style="440" customWidth="1"/>
    <col min="3588" max="3588" width="0" style="440" hidden="1" customWidth="1"/>
    <col min="3589" max="3589" width="20.5703125" style="440" customWidth="1"/>
    <col min="3590" max="3591" width="8.7109375" style="440" customWidth="1"/>
    <col min="3592" max="3840" width="10.42578125" style="440"/>
    <col min="3841" max="3841" width="12.85546875" style="440" customWidth="1"/>
    <col min="3842" max="3842" width="24.28515625" style="440" customWidth="1"/>
    <col min="3843" max="3843" width="17.7109375" style="440" customWidth="1"/>
    <col min="3844" max="3844" width="0" style="440" hidden="1" customWidth="1"/>
    <col min="3845" max="3845" width="20.5703125" style="440" customWidth="1"/>
    <col min="3846" max="3847" width="8.7109375" style="440" customWidth="1"/>
    <col min="3848" max="4096" width="10.42578125" style="440"/>
    <col min="4097" max="4097" width="12.85546875" style="440" customWidth="1"/>
    <col min="4098" max="4098" width="24.28515625" style="440" customWidth="1"/>
    <col min="4099" max="4099" width="17.7109375" style="440" customWidth="1"/>
    <col min="4100" max="4100" width="0" style="440" hidden="1" customWidth="1"/>
    <col min="4101" max="4101" width="20.5703125" style="440" customWidth="1"/>
    <col min="4102" max="4103" width="8.7109375" style="440" customWidth="1"/>
    <col min="4104" max="4352" width="10.42578125" style="440"/>
    <col min="4353" max="4353" width="12.85546875" style="440" customWidth="1"/>
    <col min="4354" max="4354" width="24.28515625" style="440" customWidth="1"/>
    <col min="4355" max="4355" width="17.7109375" style="440" customWidth="1"/>
    <col min="4356" max="4356" width="0" style="440" hidden="1" customWidth="1"/>
    <col min="4357" max="4357" width="20.5703125" style="440" customWidth="1"/>
    <col min="4358" max="4359" width="8.7109375" style="440" customWidth="1"/>
    <col min="4360" max="4608" width="10.42578125" style="440"/>
    <col min="4609" max="4609" width="12.85546875" style="440" customWidth="1"/>
    <col min="4610" max="4610" width="24.28515625" style="440" customWidth="1"/>
    <col min="4611" max="4611" width="17.7109375" style="440" customWidth="1"/>
    <col min="4612" max="4612" width="0" style="440" hidden="1" customWidth="1"/>
    <col min="4613" max="4613" width="20.5703125" style="440" customWidth="1"/>
    <col min="4614" max="4615" width="8.7109375" style="440" customWidth="1"/>
    <col min="4616" max="4864" width="10.42578125" style="440"/>
    <col min="4865" max="4865" width="12.85546875" style="440" customWidth="1"/>
    <col min="4866" max="4866" width="24.28515625" style="440" customWidth="1"/>
    <col min="4867" max="4867" width="17.7109375" style="440" customWidth="1"/>
    <col min="4868" max="4868" width="0" style="440" hidden="1" customWidth="1"/>
    <col min="4869" max="4869" width="20.5703125" style="440" customWidth="1"/>
    <col min="4870" max="4871" width="8.7109375" style="440" customWidth="1"/>
    <col min="4872" max="5120" width="10.42578125" style="440"/>
    <col min="5121" max="5121" width="12.85546875" style="440" customWidth="1"/>
    <col min="5122" max="5122" width="24.28515625" style="440" customWidth="1"/>
    <col min="5123" max="5123" width="17.7109375" style="440" customWidth="1"/>
    <col min="5124" max="5124" width="0" style="440" hidden="1" customWidth="1"/>
    <col min="5125" max="5125" width="20.5703125" style="440" customWidth="1"/>
    <col min="5126" max="5127" width="8.7109375" style="440" customWidth="1"/>
    <col min="5128" max="5376" width="10.42578125" style="440"/>
    <col min="5377" max="5377" width="12.85546875" style="440" customWidth="1"/>
    <col min="5378" max="5378" width="24.28515625" style="440" customWidth="1"/>
    <col min="5379" max="5379" width="17.7109375" style="440" customWidth="1"/>
    <col min="5380" max="5380" width="0" style="440" hidden="1" customWidth="1"/>
    <col min="5381" max="5381" width="20.5703125" style="440" customWidth="1"/>
    <col min="5382" max="5383" width="8.7109375" style="440" customWidth="1"/>
    <col min="5384" max="5632" width="10.42578125" style="440"/>
    <col min="5633" max="5633" width="12.85546875" style="440" customWidth="1"/>
    <col min="5634" max="5634" width="24.28515625" style="440" customWidth="1"/>
    <col min="5635" max="5635" width="17.7109375" style="440" customWidth="1"/>
    <col min="5636" max="5636" width="0" style="440" hidden="1" customWidth="1"/>
    <col min="5637" max="5637" width="20.5703125" style="440" customWidth="1"/>
    <col min="5638" max="5639" width="8.7109375" style="440" customWidth="1"/>
    <col min="5640" max="5888" width="10.42578125" style="440"/>
    <col min="5889" max="5889" width="12.85546875" style="440" customWidth="1"/>
    <col min="5890" max="5890" width="24.28515625" style="440" customWidth="1"/>
    <col min="5891" max="5891" width="17.7109375" style="440" customWidth="1"/>
    <col min="5892" max="5892" width="0" style="440" hidden="1" customWidth="1"/>
    <col min="5893" max="5893" width="20.5703125" style="440" customWidth="1"/>
    <col min="5894" max="5895" width="8.7109375" style="440" customWidth="1"/>
    <col min="5896" max="6144" width="10.42578125" style="440"/>
    <col min="6145" max="6145" width="12.85546875" style="440" customWidth="1"/>
    <col min="6146" max="6146" width="24.28515625" style="440" customWidth="1"/>
    <col min="6147" max="6147" width="17.7109375" style="440" customWidth="1"/>
    <col min="6148" max="6148" width="0" style="440" hidden="1" customWidth="1"/>
    <col min="6149" max="6149" width="20.5703125" style="440" customWidth="1"/>
    <col min="6150" max="6151" width="8.7109375" style="440" customWidth="1"/>
    <col min="6152" max="6400" width="10.42578125" style="440"/>
    <col min="6401" max="6401" width="12.85546875" style="440" customWidth="1"/>
    <col min="6402" max="6402" width="24.28515625" style="440" customWidth="1"/>
    <col min="6403" max="6403" width="17.7109375" style="440" customWidth="1"/>
    <col min="6404" max="6404" width="0" style="440" hidden="1" customWidth="1"/>
    <col min="6405" max="6405" width="20.5703125" style="440" customWidth="1"/>
    <col min="6406" max="6407" width="8.7109375" style="440" customWidth="1"/>
    <col min="6408" max="6656" width="10.42578125" style="440"/>
    <col min="6657" max="6657" width="12.85546875" style="440" customWidth="1"/>
    <col min="6658" max="6658" width="24.28515625" style="440" customWidth="1"/>
    <col min="6659" max="6659" width="17.7109375" style="440" customWidth="1"/>
    <col min="6660" max="6660" width="0" style="440" hidden="1" customWidth="1"/>
    <col min="6661" max="6661" width="20.5703125" style="440" customWidth="1"/>
    <col min="6662" max="6663" width="8.7109375" style="440" customWidth="1"/>
    <col min="6664" max="6912" width="10.42578125" style="440"/>
    <col min="6913" max="6913" width="12.85546875" style="440" customWidth="1"/>
    <col min="6914" max="6914" width="24.28515625" style="440" customWidth="1"/>
    <col min="6915" max="6915" width="17.7109375" style="440" customWidth="1"/>
    <col min="6916" max="6916" width="0" style="440" hidden="1" customWidth="1"/>
    <col min="6917" max="6917" width="20.5703125" style="440" customWidth="1"/>
    <col min="6918" max="6919" width="8.7109375" style="440" customWidth="1"/>
    <col min="6920" max="7168" width="10.42578125" style="440"/>
    <col min="7169" max="7169" width="12.85546875" style="440" customWidth="1"/>
    <col min="7170" max="7170" width="24.28515625" style="440" customWidth="1"/>
    <col min="7171" max="7171" width="17.7109375" style="440" customWidth="1"/>
    <col min="7172" max="7172" width="0" style="440" hidden="1" customWidth="1"/>
    <col min="7173" max="7173" width="20.5703125" style="440" customWidth="1"/>
    <col min="7174" max="7175" width="8.7109375" style="440" customWidth="1"/>
    <col min="7176" max="7424" width="10.42578125" style="440"/>
    <col min="7425" max="7425" width="12.85546875" style="440" customWidth="1"/>
    <col min="7426" max="7426" width="24.28515625" style="440" customWidth="1"/>
    <col min="7427" max="7427" width="17.7109375" style="440" customWidth="1"/>
    <col min="7428" max="7428" width="0" style="440" hidden="1" customWidth="1"/>
    <col min="7429" max="7429" width="20.5703125" style="440" customWidth="1"/>
    <col min="7430" max="7431" width="8.7109375" style="440" customWidth="1"/>
    <col min="7432" max="7680" width="10.42578125" style="440"/>
    <col min="7681" max="7681" width="12.85546875" style="440" customWidth="1"/>
    <col min="7682" max="7682" width="24.28515625" style="440" customWidth="1"/>
    <col min="7683" max="7683" width="17.7109375" style="440" customWidth="1"/>
    <col min="7684" max="7684" width="0" style="440" hidden="1" customWidth="1"/>
    <col min="7685" max="7685" width="20.5703125" style="440" customWidth="1"/>
    <col min="7686" max="7687" width="8.7109375" style="440" customWidth="1"/>
    <col min="7688" max="7936" width="10.42578125" style="440"/>
    <col min="7937" max="7937" width="12.85546875" style="440" customWidth="1"/>
    <col min="7938" max="7938" width="24.28515625" style="440" customWidth="1"/>
    <col min="7939" max="7939" width="17.7109375" style="440" customWidth="1"/>
    <col min="7940" max="7940" width="0" style="440" hidden="1" customWidth="1"/>
    <col min="7941" max="7941" width="20.5703125" style="440" customWidth="1"/>
    <col min="7942" max="7943" width="8.7109375" style="440" customWidth="1"/>
    <col min="7944" max="8192" width="10.42578125" style="440"/>
    <col min="8193" max="8193" width="12.85546875" style="440" customWidth="1"/>
    <col min="8194" max="8194" width="24.28515625" style="440" customWidth="1"/>
    <col min="8195" max="8195" width="17.7109375" style="440" customWidth="1"/>
    <col min="8196" max="8196" width="0" style="440" hidden="1" customWidth="1"/>
    <col min="8197" max="8197" width="20.5703125" style="440" customWidth="1"/>
    <col min="8198" max="8199" width="8.7109375" style="440" customWidth="1"/>
    <col min="8200" max="8448" width="10.42578125" style="440"/>
    <col min="8449" max="8449" width="12.85546875" style="440" customWidth="1"/>
    <col min="8450" max="8450" width="24.28515625" style="440" customWidth="1"/>
    <col min="8451" max="8451" width="17.7109375" style="440" customWidth="1"/>
    <col min="8452" max="8452" width="0" style="440" hidden="1" customWidth="1"/>
    <col min="8453" max="8453" width="20.5703125" style="440" customWidth="1"/>
    <col min="8454" max="8455" width="8.7109375" style="440" customWidth="1"/>
    <col min="8456" max="8704" width="10.42578125" style="440"/>
    <col min="8705" max="8705" width="12.85546875" style="440" customWidth="1"/>
    <col min="8706" max="8706" width="24.28515625" style="440" customWidth="1"/>
    <col min="8707" max="8707" width="17.7109375" style="440" customWidth="1"/>
    <col min="8708" max="8708" width="0" style="440" hidden="1" customWidth="1"/>
    <col min="8709" max="8709" width="20.5703125" style="440" customWidth="1"/>
    <col min="8710" max="8711" width="8.7109375" style="440" customWidth="1"/>
    <col min="8712" max="8960" width="10.42578125" style="440"/>
    <col min="8961" max="8961" width="12.85546875" style="440" customWidth="1"/>
    <col min="8962" max="8962" width="24.28515625" style="440" customWidth="1"/>
    <col min="8963" max="8963" width="17.7109375" style="440" customWidth="1"/>
    <col min="8964" max="8964" width="0" style="440" hidden="1" customWidth="1"/>
    <col min="8965" max="8965" width="20.5703125" style="440" customWidth="1"/>
    <col min="8966" max="8967" width="8.7109375" style="440" customWidth="1"/>
    <col min="8968" max="9216" width="10.42578125" style="440"/>
    <col min="9217" max="9217" width="12.85546875" style="440" customWidth="1"/>
    <col min="9218" max="9218" width="24.28515625" style="440" customWidth="1"/>
    <col min="9219" max="9219" width="17.7109375" style="440" customWidth="1"/>
    <col min="9220" max="9220" width="0" style="440" hidden="1" customWidth="1"/>
    <col min="9221" max="9221" width="20.5703125" style="440" customWidth="1"/>
    <col min="9222" max="9223" width="8.7109375" style="440" customWidth="1"/>
    <col min="9224" max="9472" width="10.42578125" style="440"/>
    <col min="9473" max="9473" width="12.85546875" style="440" customWidth="1"/>
    <col min="9474" max="9474" width="24.28515625" style="440" customWidth="1"/>
    <col min="9475" max="9475" width="17.7109375" style="440" customWidth="1"/>
    <col min="9476" max="9476" width="0" style="440" hidden="1" customWidth="1"/>
    <col min="9477" max="9477" width="20.5703125" style="440" customWidth="1"/>
    <col min="9478" max="9479" width="8.7109375" style="440" customWidth="1"/>
    <col min="9480" max="9728" width="10.42578125" style="440"/>
    <col min="9729" max="9729" width="12.85546875" style="440" customWidth="1"/>
    <col min="9730" max="9730" width="24.28515625" style="440" customWidth="1"/>
    <col min="9731" max="9731" width="17.7109375" style="440" customWidth="1"/>
    <col min="9732" max="9732" width="0" style="440" hidden="1" customWidth="1"/>
    <col min="9733" max="9733" width="20.5703125" style="440" customWidth="1"/>
    <col min="9734" max="9735" width="8.7109375" style="440" customWidth="1"/>
    <col min="9736" max="9984" width="10.42578125" style="440"/>
    <col min="9985" max="9985" width="12.85546875" style="440" customWidth="1"/>
    <col min="9986" max="9986" width="24.28515625" style="440" customWidth="1"/>
    <col min="9987" max="9987" width="17.7109375" style="440" customWidth="1"/>
    <col min="9988" max="9988" width="0" style="440" hidden="1" customWidth="1"/>
    <col min="9989" max="9989" width="20.5703125" style="440" customWidth="1"/>
    <col min="9990" max="9991" width="8.7109375" style="440" customWidth="1"/>
    <col min="9992" max="10240" width="10.42578125" style="440"/>
    <col min="10241" max="10241" width="12.85546875" style="440" customWidth="1"/>
    <col min="10242" max="10242" width="24.28515625" style="440" customWidth="1"/>
    <col min="10243" max="10243" width="17.7109375" style="440" customWidth="1"/>
    <col min="10244" max="10244" width="0" style="440" hidden="1" customWidth="1"/>
    <col min="10245" max="10245" width="20.5703125" style="440" customWidth="1"/>
    <col min="10246" max="10247" width="8.7109375" style="440" customWidth="1"/>
    <col min="10248" max="10496" width="10.42578125" style="440"/>
    <col min="10497" max="10497" width="12.85546875" style="440" customWidth="1"/>
    <col min="10498" max="10498" width="24.28515625" style="440" customWidth="1"/>
    <col min="10499" max="10499" width="17.7109375" style="440" customWidth="1"/>
    <col min="10500" max="10500" width="0" style="440" hidden="1" customWidth="1"/>
    <col min="10501" max="10501" width="20.5703125" style="440" customWidth="1"/>
    <col min="10502" max="10503" width="8.7109375" style="440" customWidth="1"/>
    <col min="10504" max="10752" width="10.42578125" style="440"/>
    <col min="10753" max="10753" width="12.85546875" style="440" customWidth="1"/>
    <col min="10754" max="10754" width="24.28515625" style="440" customWidth="1"/>
    <col min="10755" max="10755" width="17.7109375" style="440" customWidth="1"/>
    <col min="10756" max="10756" width="0" style="440" hidden="1" customWidth="1"/>
    <col min="10757" max="10757" width="20.5703125" style="440" customWidth="1"/>
    <col min="10758" max="10759" width="8.7109375" style="440" customWidth="1"/>
    <col min="10760" max="11008" width="10.42578125" style="440"/>
    <col min="11009" max="11009" width="12.85546875" style="440" customWidth="1"/>
    <col min="11010" max="11010" width="24.28515625" style="440" customWidth="1"/>
    <col min="11011" max="11011" width="17.7109375" style="440" customWidth="1"/>
    <col min="11012" max="11012" width="0" style="440" hidden="1" customWidth="1"/>
    <col min="11013" max="11013" width="20.5703125" style="440" customWidth="1"/>
    <col min="11014" max="11015" width="8.7109375" style="440" customWidth="1"/>
    <col min="11016" max="11264" width="10.42578125" style="440"/>
    <col min="11265" max="11265" width="12.85546875" style="440" customWidth="1"/>
    <col min="11266" max="11266" width="24.28515625" style="440" customWidth="1"/>
    <col min="11267" max="11267" width="17.7109375" style="440" customWidth="1"/>
    <col min="11268" max="11268" width="0" style="440" hidden="1" customWidth="1"/>
    <col min="11269" max="11269" width="20.5703125" style="440" customWidth="1"/>
    <col min="11270" max="11271" width="8.7109375" style="440" customWidth="1"/>
    <col min="11272" max="11520" width="10.42578125" style="440"/>
    <col min="11521" max="11521" width="12.85546875" style="440" customWidth="1"/>
    <col min="11522" max="11522" width="24.28515625" style="440" customWidth="1"/>
    <col min="11523" max="11523" width="17.7109375" style="440" customWidth="1"/>
    <col min="11524" max="11524" width="0" style="440" hidden="1" customWidth="1"/>
    <col min="11525" max="11525" width="20.5703125" style="440" customWidth="1"/>
    <col min="11526" max="11527" width="8.7109375" style="440" customWidth="1"/>
    <col min="11528" max="11776" width="10.42578125" style="440"/>
    <col min="11777" max="11777" width="12.85546875" style="440" customWidth="1"/>
    <col min="11778" max="11778" width="24.28515625" style="440" customWidth="1"/>
    <col min="11779" max="11779" width="17.7109375" style="440" customWidth="1"/>
    <col min="11780" max="11780" width="0" style="440" hidden="1" customWidth="1"/>
    <col min="11781" max="11781" width="20.5703125" style="440" customWidth="1"/>
    <col min="11782" max="11783" width="8.7109375" style="440" customWidth="1"/>
    <col min="11784" max="12032" width="10.42578125" style="440"/>
    <col min="12033" max="12033" width="12.85546875" style="440" customWidth="1"/>
    <col min="12034" max="12034" width="24.28515625" style="440" customWidth="1"/>
    <col min="12035" max="12035" width="17.7109375" style="440" customWidth="1"/>
    <col min="12036" max="12036" width="0" style="440" hidden="1" customWidth="1"/>
    <col min="12037" max="12037" width="20.5703125" style="440" customWidth="1"/>
    <col min="12038" max="12039" width="8.7109375" style="440" customWidth="1"/>
    <col min="12040" max="12288" width="10.42578125" style="440"/>
    <col min="12289" max="12289" width="12.85546875" style="440" customWidth="1"/>
    <col min="12290" max="12290" width="24.28515625" style="440" customWidth="1"/>
    <col min="12291" max="12291" width="17.7109375" style="440" customWidth="1"/>
    <col min="12292" max="12292" width="0" style="440" hidden="1" customWidth="1"/>
    <col min="12293" max="12293" width="20.5703125" style="440" customWidth="1"/>
    <col min="12294" max="12295" width="8.7109375" style="440" customWidth="1"/>
    <col min="12296" max="12544" width="10.42578125" style="440"/>
    <col min="12545" max="12545" width="12.85546875" style="440" customWidth="1"/>
    <col min="12546" max="12546" width="24.28515625" style="440" customWidth="1"/>
    <col min="12547" max="12547" width="17.7109375" style="440" customWidth="1"/>
    <col min="12548" max="12548" width="0" style="440" hidden="1" customWidth="1"/>
    <col min="12549" max="12549" width="20.5703125" style="440" customWidth="1"/>
    <col min="12550" max="12551" width="8.7109375" style="440" customWidth="1"/>
    <col min="12552" max="12800" width="10.42578125" style="440"/>
    <col min="12801" max="12801" width="12.85546875" style="440" customWidth="1"/>
    <col min="12802" max="12802" width="24.28515625" style="440" customWidth="1"/>
    <col min="12803" max="12803" width="17.7109375" style="440" customWidth="1"/>
    <col min="12804" max="12804" width="0" style="440" hidden="1" customWidth="1"/>
    <col min="12805" max="12805" width="20.5703125" style="440" customWidth="1"/>
    <col min="12806" max="12807" width="8.7109375" style="440" customWidth="1"/>
    <col min="12808" max="13056" width="10.42578125" style="440"/>
    <col min="13057" max="13057" width="12.85546875" style="440" customWidth="1"/>
    <col min="13058" max="13058" width="24.28515625" style="440" customWidth="1"/>
    <col min="13059" max="13059" width="17.7109375" style="440" customWidth="1"/>
    <col min="13060" max="13060" width="0" style="440" hidden="1" customWidth="1"/>
    <col min="13061" max="13061" width="20.5703125" style="440" customWidth="1"/>
    <col min="13062" max="13063" width="8.7109375" style="440" customWidth="1"/>
    <col min="13064" max="13312" width="10.42578125" style="440"/>
    <col min="13313" max="13313" width="12.85546875" style="440" customWidth="1"/>
    <col min="13314" max="13314" width="24.28515625" style="440" customWidth="1"/>
    <col min="13315" max="13315" width="17.7109375" style="440" customWidth="1"/>
    <col min="13316" max="13316" width="0" style="440" hidden="1" customWidth="1"/>
    <col min="13317" max="13317" width="20.5703125" style="440" customWidth="1"/>
    <col min="13318" max="13319" width="8.7109375" style="440" customWidth="1"/>
    <col min="13320" max="13568" width="10.42578125" style="440"/>
    <col min="13569" max="13569" width="12.85546875" style="440" customWidth="1"/>
    <col min="13570" max="13570" width="24.28515625" style="440" customWidth="1"/>
    <col min="13571" max="13571" width="17.7109375" style="440" customWidth="1"/>
    <col min="13572" max="13572" width="0" style="440" hidden="1" customWidth="1"/>
    <col min="13573" max="13573" width="20.5703125" style="440" customWidth="1"/>
    <col min="13574" max="13575" width="8.7109375" style="440" customWidth="1"/>
    <col min="13576" max="13824" width="10.42578125" style="440"/>
    <col min="13825" max="13825" width="12.85546875" style="440" customWidth="1"/>
    <col min="13826" max="13826" width="24.28515625" style="440" customWidth="1"/>
    <col min="13827" max="13827" width="17.7109375" style="440" customWidth="1"/>
    <col min="13828" max="13828" width="0" style="440" hidden="1" customWidth="1"/>
    <col min="13829" max="13829" width="20.5703125" style="440" customWidth="1"/>
    <col min="13830" max="13831" width="8.7109375" style="440" customWidth="1"/>
    <col min="13832" max="14080" width="10.42578125" style="440"/>
    <col min="14081" max="14081" width="12.85546875" style="440" customWidth="1"/>
    <col min="14082" max="14082" width="24.28515625" style="440" customWidth="1"/>
    <col min="14083" max="14083" width="17.7109375" style="440" customWidth="1"/>
    <col min="14084" max="14084" width="0" style="440" hidden="1" customWidth="1"/>
    <col min="14085" max="14085" width="20.5703125" style="440" customWidth="1"/>
    <col min="14086" max="14087" width="8.7109375" style="440" customWidth="1"/>
    <col min="14088" max="14336" width="10.42578125" style="440"/>
    <col min="14337" max="14337" width="12.85546875" style="440" customWidth="1"/>
    <col min="14338" max="14338" width="24.28515625" style="440" customWidth="1"/>
    <col min="14339" max="14339" width="17.7109375" style="440" customWidth="1"/>
    <col min="14340" max="14340" width="0" style="440" hidden="1" customWidth="1"/>
    <col min="14341" max="14341" width="20.5703125" style="440" customWidth="1"/>
    <col min="14342" max="14343" width="8.7109375" style="440" customWidth="1"/>
    <col min="14344" max="14592" width="10.42578125" style="440"/>
    <col min="14593" max="14593" width="12.85546875" style="440" customWidth="1"/>
    <col min="14594" max="14594" width="24.28515625" style="440" customWidth="1"/>
    <col min="14595" max="14595" width="17.7109375" style="440" customWidth="1"/>
    <col min="14596" max="14596" width="0" style="440" hidden="1" customWidth="1"/>
    <col min="14597" max="14597" width="20.5703125" style="440" customWidth="1"/>
    <col min="14598" max="14599" width="8.7109375" style="440" customWidth="1"/>
    <col min="14600" max="14848" width="10.42578125" style="440"/>
    <col min="14849" max="14849" width="12.85546875" style="440" customWidth="1"/>
    <col min="14850" max="14850" width="24.28515625" style="440" customWidth="1"/>
    <col min="14851" max="14851" width="17.7109375" style="440" customWidth="1"/>
    <col min="14852" max="14852" width="0" style="440" hidden="1" customWidth="1"/>
    <col min="14853" max="14853" width="20.5703125" style="440" customWidth="1"/>
    <col min="14854" max="14855" width="8.7109375" style="440" customWidth="1"/>
    <col min="14856" max="15104" width="10.42578125" style="440"/>
    <col min="15105" max="15105" width="12.85546875" style="440" customWidth="1"/>
    <col min="15106" max="15106" width="24.28515625" style="440" customWidth="1"/>
    <col min="15107" max="15107" width="17.7109375" style="440" customWidth="1"/>
    <col min="15108" max="15108" width="0" style="440" hidden="1" customWidth="1"/>
    <col min="15109" max="15109" width="20.5703125" style="440" customWidth="1"/>
    <col min="15110" max="15111" width="8.7109375" style="440" customWidth="1"/>
    <col min="15112" max="15360" width="10.42578125" style="440"/>
    <col min="15361" max="15361" width="12.85546875" style="440" customWidth="1"/>
    <col min="15362" max="15362" width="24.28515625" style="440" customWidth="1"/>
    <col min="15363" max="15363" width="17.7109375" style="440" customWidth="1"/>
    <col min="15364" max="15364" width="0" style="440" hidden="1" customWidth="1"/>
    <col min="15365" max="15365" width="20.5703125" style="440" customWidth="1"/>
    <col min="15366" max="15367" width="8.7109375" style="440" customWidth="1"/>
    <col min="15368" max="15616" width="10.42578125" style="440"/>
    <col min="15617" max="15617" width="12.85546875" style="440" customWidth="1"/>
    <col min="15618" max="15618" width="24.28515625" style="440" customWidth="1"/>
    <col min="15619" max="15619" width="17.7109375" style="440" customWidth="1"/>
    <col min="15620" max="15620" width="0" style="440" hidden="1" customWidth="1"/>
    <col min="15621" max="15621" width="20.5703125" style="440" customWidth="1"/>
    <col min="15622" max="15623" width="8.7109375" style="440" customWidth="1"/>
    <col min="15624" max="15872" width="10.42578125" style="440"/>
    <col min="15873" max="15873" width="12.85546875" style="440" customWidth="1"/>
    <col min="15874" max="15874" width="24.28515625" style="440" customWidth="1"/>
    <col min="15875" max="15875" width="17.7109375" style="440" customWidth="1"/>
    <col min="15876" max="15876" width="0" style="440" hidden="1" customWidth="1"/>
    <col min="15877" max="15877" width="20.5703125" style="440" customWidth="1"/>
    <col min="15878" max="15879" width="8.7109375" style="440" customWidth="1"/>
    <col min="15880" max="16128" width="10.42578125" style="440"/>
    <col min="16129" max="16129" width="12.85546875" style="440" customWidth="1"/>
    <col min="16130" max="16130" width="24.28515625" style="440" customWidth="1"/>
    <col min="16131" max="16131" width="17.7109375" style="440" customWidth="1"/>
    <col min="16132" max="16132" width="0" style="440" hidden="1" customWidth="1"/>
    <col min="16133" max="16133" width="20.5703125" style="440" customWidth="1"/>
    <col min="16134" max="16135" width="8.7109375" style="440" customWidth="1"/>
    <col min="16136" max="16384" width="10.42578125" style="440"/>
  </cols>
  <sheetData>
    <row r="1" spans="1:256" s="429" customFormat="1" ht="15" customHeight="1">
      <c r="A1" s="1736" t="s">
        <v>665</v>
      </c>
      <c r="B1" s="1737"/>
      <c r="C1" s="1737"/>
      <c r="D1" s="1737"/>
      <c r="E1" s="1738"/>
    </row>
    <row r="2" spans="1:256" s="429" customFormat="1" ht="32.25" customHeight="1">
      <c r="A2" s="1739" t="s">
        <v>666</v>
      </c>
      <c r="B2" s="1740"/>
      <c r="C2" s="1740"/>
      <c r="D2" s="1740"/>
      <c r="E2" s="1741"/>
    </row>
    <row r="3" spans="1:256" s="429" customFormat="1" ht="13.15" customHeight="1">
      <c r="A3" s="1742" t="s">
        <v>667</v>
      </c>
      <c r="B3" s="1743"/>
      <c r="C3" s="1743"/>
      <c r="D3" s="1743"/>
      <c r="E3" s="1744"/>
    </row>
    <row r="4" spans="1:256" s="538" customFormat="1">
      <c r="A4" s="1745" t="s">
        <v>75</v>
      </c>
      <c r="B4" s="1747" t="s">
        <v>668</v>
      </c>
      <c r="C4" s="1749" t="s">
        <v>669</v>
      </c>
      <c r="D4" s="1749" t="s">
        <v>670</v>
      </c>
      <c r="E4" s="1751" t="s">
        <v>671</v>
      </c>
      <c r="F4" s="429"/>
      <c r="G4" s="429"/>
      <c r="H4" s="429"/>
      <c r="I4" s="429"/>
      <c r="J4" s="429"/>
      <c r="K4" s="429"/>
      <c r="L4" s="429"/>
      <c r="M4" s="429"/>
      <c r="N4" s="429"/>
      <c r="O4" s="429"/>
      <c r="P4" s="429"/>
      <c r="Q4" s="429"/>
      <c r="R4" s="429"/>
      <c r="S4" s="429"/>
      <c r="T4" s="429"/>
      <c r="U4" s="429"/>
      <c r="V4" s="429"/>
      <c r="W4" s="429"/>
      <c r="X4" s="429"/>
      <c r="Y4" s="429"/>
      <c r="Z4" s="429"/>
      <c r="AA4" s="429"/>
      <c r="AB4" s="429"/>
      <c r="AC4" s="429"/>
      <c r="AD4" s="429"/>
      <c r="AE4" s="429"/>
      <c r="AF4" s="429"/>
      <c r="AG4" s="429"/>
      <c r="AH4" s="429"/>
      <c r="AI4" s="429"/>
      <c r="AJ4" s="429"/>
      <c r="AK4" s="429"/>
      <c r="AL4" s="429"/>
      <c r="AM4" s="429"/>
      <c r="AN4" s="429"/>
      <c r="AO4" s="429"/>
      <c r="AP4" s="429"/>
      <c r="AQ4" s="429"/>
      <c r="AR4" s="429"/>
      <c r="AS4" s="429"/>
      <c r="AT4" s="429"/>
      <c r="AU4" s="429"/>
      <c r="AV4" s="429"/>
      <c r="AW4" s="429"/>
      <c r="AX4" s="429"/>
      <c r="AY4" s="429"/>
      <c r="AZ4" s="429"/>
      <c r="BA4" s="429"/>
      <c r="BB4" s="429"/>
      <c r="BC4" s="429"/>
      <c r="BD4" s="429"/>
      <c r="BE4" s="429"/>
      <c r="BF4" s="429"/>
      <c r="BG4" s="429"/>
      <c r="BH4" s="429"/>
      <c r="BI4" s="429"/>
      <c r="BJ4" s="429"/>
      <c r="BK4" s="429"/>
      <c r="BL4" s="429"/>
      <c r="BM4" s="429"/>
      <c r="BN4" s="429"/>
      <c r="BO4" s="429"/>
      <c r="BP4" s="429"/>
      <c r="BQ4" s="429"/>
      <c r="BR4" s="429"/>
      <c r="BS4" s="429"/>
      <c r="BT4" s="429"/>
      <c r="BU4" s="429"/>
      <c r="BV4" s="429"/>
      <c r="BW4" s="429"/>
      <c r="BX4" s="429"/>
      <c r="BY4" s="429"/>
      <c r="BZ4" s="429"/>
      <c r="CA4" s="429"/>
      <c r="CB4" s="429"/>
      <c r="CC4" s="429"/>
      <c r="CD4" s="429"/>
      <c r="CE4" s="429"/>
      <c r="CF4" s="429"/>
      <c r="CG4" s="429"/>
      <c r="CH4" s="429"/>
      <c r="CI4" s="429"/>
      <c r="CJ4" s="429"/>
      <c r="CK4" s="429"/>
      <c r="CL4" s="429"/>
      <c r="CM4" s="429"/>
      <c r="CN4" s="429"/>
      <c r="CO4" s="429"/>
      <c r="CP4" s="429"/>
      <c r="CQ4" s="429"/>
      <c r="CR4" s="429"/>
      <c r="CS4" s="429"/>
      <c r="CT4" s="429"/>
      <c r="CU4" s="429"/>
      <c r="CV4" s="429"/>
      <c r="CW4" s="429"/>
      <c r="CX4" s="429"/>
      <c r="CY4" s="429"/>
      <c r="CZ4" s="429"/>
      <c r="DA4" s="429"/>
      <c r="DB4" s="429"/>
      <c r="DC4" s="429"/>
      <c r="DD4" s="429"/>
      <c r="DE4" s="429"/>
      <c r="DF4" s="429"/>
      <c r="DG4" s="429"/>
      <c r="DH4" s="429"/>
      <c r="DI4" s="429"/>
      <c r="DJ4" s="429"/>
      <c r="DK4" s="429"/>
      <c r="DL4" s="429"/>
      <c r="DM4" s="429"/>
      <c r="DN4" s="429"/>
      <c r="DO4" s="429"/>
      <c r="DP4" s="429"/>
      <c r="DQ4" s="429"/>
      <c r="DR4" s="429"/>
      <c r="DS4" s="429"/>
      <c r="DT4" s="429"/>
      <c r="DU4" s="429"/>
      <c r="DV4" s="429"/>
      <c r="DW4" s="429"/>
      <c r="DX4" s="429"/>
      <c r="DY4" s="429"/>
      <c r="DZ4" s="429"/>
      <c r="EA4" s="429"/>
      <c r="EB4" s="429"/>
      <c r="EC4" s="429"/>
      <c r="ED4" s="429"/>
      <c r="EE4" s="429"/>
      <c r="EF4" s="429"/>
      <c r="EG4" s="429"/>
      <c r="EH4" s="429"/>
      <c r="EI4" s="429"/>
      <c r="EJ4" s="429"/>
      <c r="EK4" s="429"/>
      <c r="EL4" s="429"/>
      <c r="EM4" s="429"/>
      <c r="EN4" s="429"/>
      <c r="EO4" s="429"/>
      <c r="EP4" s="429"/>
      <c r="EQ4" s="429"/>
      <c r="ER4" s="429"/>
      <c r="ES4" s="429"/>
      <c r="ET4" s="429"/>
      <c r="EU4" s="429"/>
      <c r="EV4" s="429"/>
      <c r="EW4" s="429"/>
      <c r="EX4" s="429"/>
      <c r="EY4" s="429"/>
      <c r="EZ4" s="429"/>
      <c r="FA4" s="429"/>
      <c r="FB4" s="429"/>
      <c r="FC4" s="429"/>
      <c r="FD4" s="429"/>
      <c r="FE4" s="429"/>
      <c r="FF4" s="429"/>
      <c r="FG4" s="429"/>
      <c r="FH4" s="429"/>
      <c r="FI4" s="429"/>
      <c r="FJ4" s="429"/>
      <c r="FK4" s="429"/>
      <c r="FL4" s="429"/>
      <c r="FM4" s="429"/>
      <c r="FN4" s="429"/>
      <c r="FO4" s="429"/>
      <c r="FP4" s="429"/>
      <c r="FQ4" s="429"/>
      <c r="FR4" s="429"/>
      <c r="FS4" s="429"/>
      <c r="FT4" s="429"/>
      <c r="FU4" s="429"/>
      <c r="FV4" s="429"/>
      <c r="FW4" s="429"/>
      <c r="FX4" s="429"/>
      <c r="FY4" s="429"/>
      <c r="FZ4" s="429"/>
      <c r="GA4" s="429"/>
      <c r="GB4" s="429"/>
      <c r="GC4" s="429"/>
      <c r="GD4" s="429"/>
      <c r="GE4" s="429"/>
      <c r="GF4" s="429"/>
      <c r="GG4" s="429"/>
      <c r="GH4" s="429"/>
      <c r="GI4" s="429"/>
      <c r="GJ4" s="429"/>
      <c r="GK4" s="429"/>
      <c r="GL4" s="429"/>
      <c r="GM4" s="429"/>
      <c r="GN4" s="429"/>
      <c r="GO4" s="429"/>
      <c r="GP4" s="429"/>
      <c r="GQ4" s="429"/>
      <c r="GR4" s="429"/>
      <c r="GS4" s="429"/>
      <c r="GT4" s="429"/>
      <c r="GU4" s="429"/>
      <c r="GV4" s="429"/>
      <c r="GW4" s="429"/>
      <c r="GX4" s="429"/>
      <c r="GY4" s="429"/>
      <c r="GZ4" s="429"/>
      <c r="HA4" s="429"/>
      <c r="HB4" s="429"/>
      <c r="HC4" s="429"/>
      <c r="HD4" s="429"/>
      <c r="HE4" s="429"/>
      <c r="HF4" s="429"/>
      <c r="HG4" s="429"/>
      <c r="HH4" s="429"/>
      <c r="HI4" s="429"/>
      <c r="HJ4" s="429"/>
      <c r="HK4" s="429"/>
      <c r="HL4" s="429"/>
      <c r="HM4" s="429"/>
      <c r="HN4" s="429"/>
      <c r="HO4" s="429"/>
      <c r="HP4" s="429"/>
      <c r="HQ4" s="429"/>
      <c r="HR4" s="429"/>
      <c r="HS4" s="429"/>
      <c r="HT4" s="429"/>
      <c r="HU4" s="429"/>
      <c r="HV4" s="429"/>
      <c r="HW4" s="429"/>
      <c r="HX4" s="429"/>
      <c r="HY4" s="429"/>
      <c r="HZ4" s="429"/>
      <c r="IA4" s="429"/>
      <c r="IB4" s="429"/>
      <c r="IC4" s="429"/>
      <c r="ID4" s="429"/>
      <c r="IE4" s="429"/>
      <c r="IF4" s="429"/>
      <c r="IG4" s="429"/>
      <c r="IH4" s="429"/>
      <c r="II4" s="429"/>
      <c r="IJ4" s="429"/>
      <c r="IK4" s="429"/>
      <c r="IL4" s="429"/>
      <c r="IM4" s="429"/>
      <c r="IN4" s="429"/>
      <c r="IO4" s="429"/>
      <c r="IP4" s="429"/>
      <c r="IQ4" s="429"/>
      <c r="IR4" s="429"/>
      <c r="IS4" s="429"/>
      <c r="IT4" s="429"/>
      <c r="IU4" s="429"/>
      <c r="IV4" s="429"/>
    </row>
    <row r="5" spans="1:256" s="492" customFormat="1" ht="13.5" customHeight="1" thickBot="1">
      <c r="A5" s="1746"/>
      <c r="B5" s="1748"/>
      <c r="C5" s="1750"/>
      <c r="D5" s="1750"/>
      <c r="E5" s="1752"/>
      <c r="F5" s="429"/>
      <c r="G5" s="429"/>
      <c r="H5" s="429"/>
      <c r="I5" s="429"/>
      <c r="J5" s="429"/>
      <c r="K5" s="429"/>
      <c r="L5" s="429"/>
      <c r="M5" s="429"/>
      <c r="N5" s="429"/>
      <c r="O5" s="429"/>
      <c r="P5" s="429"/>
      <c r="Q5" s="429"/>
      <c r="R5" s="429"/>
      <c r="S5" s="429"/>
      <c r="T5" s="429"/>
      <c r="U5" s="429"/>
      <c r="V5" s="429"/>
      <c r="W5" s="429"/>
      <c r="X5" s="429"/>
      <c r="Y5" s="429"/>
      <c r="Z5" s="429"/>
      <c r="AA5" s="429"/>
      <c r="AB5" s="429"/>
      <c r="AC5" s="429"/>
      <c r="AD5" s="429"/>
      <c r="AE5" s="429"/>
      <c r="AF5" s="429"/>
      <c r="AG5" s="429"/>
      <c r="AH5" s="429"/>
      <c r="AI5" s="429"/>
      <c r="AJ5" s="429"/>
      <c r="AK5" s="429"/>
      <c r="AL5" s="429"/>
      <c r="AM5" s="429"/>
      <c r="AN5" s="429"/>
      <c r="AO5" s="429"/>
      <c r="AP5" s="429"/>
      <c r="AQ5" s="429"/>
      <c r="AR5" s="429"/>
      <c r="AS5" s="429"/>
      <c r="AT5" s="429"/>
      <c r="AU5" s="429"/>
      <c r="AV5" s="429"/>
      <c r="AW5" s="429"/>
      <c r="AX5" s="429"/>
      <c r="AY5" s="429"/>
      <c r="AZ5" s="429"/>
      <c r="BA5" s="429"/>
      <c r="BB5" s="429"/>
      <c r="BC5" s="429"/>
      <c r="BD5" s="429"/>
      <c r="BE5" s="429"/>
      <c r="BF5" s="429"/>
      <c r="BG5" s="429"/>
      <c r="BH5" s="429"/>
      <c r="BI5" s="429"/>
      <c r="BJ5" s="429"/>
      <c r="BK5" s="429"/>
      <c r="BL5" s="429"/>
      <c r="BM5" s="429"/>
      <c r="BN5" s="429"/>
      <c r="BO5" s="429"/>
      <c r="BP5" s="429"/>
      <c r="BQ5" s="429"/>
      <c r="BR5" s="429"/>
      <c r="BS5" s="429"/>
      <c r="BT5" s="429"/>
      <c r="BU5" s="429"/>
      <c r="BV5" s="429"/>
      <c r="BW5" s="429"/>
      <c r="BX5" s="429"/>
      <c r="BY5" s="429"/>
      <c r="BZ5" s="429"/>
      <c r="CA5" s="429"/>
      <c r="CB5" s="429"/>
      <c r="CC5" s="429"/>
      <c r="CD5" s="429"/>
      <c r="CE5" s="429"/>
      <c r="CF5" s="429"/>
      <c r="CG5" s="429"/>
      <c r="CH5" s="429"/>
      <c r="CI5" s="429"/>
      <c r="CJ5" s="429"/>
      <c r="CK5" s="429"/>
      <c r="CL5" s="429"/>
      <c r="CM5" s="429"/>
      <c r="CN5" s="429"/>
      <c r="CO5" s="429"/>
      <c r="CP5" s="429"/>
      <c r="CQ5" s="429"/>
      <c r="CR5" s="429"/>
      <c r="CS5" s="429"/>
      <c r="CT5" s="429"/>
      <c r="CU5" s="429"/>
      <c r="CV5" s="429"/>
      <c r="CW5" s="429"/>
      <c r="CX5" s="429"/>
      <c r="CY5" s="429"/>
      <c r="CZ5" s="429"/>
      <c r="DA5" s="429"/>
      <c r="DB5" s="429"/>
      <c r="DC5" s="429"/>
      <c r="DD5" s="429"/>
      <c r="DE5" s="429"/>
      <c r="DF5" s="429"/>
      <c r="DG5" s="429"/>
      <c r="DH5" s="429"/>
      <c r="DI5" s="429"/>
      <c r="DJ5" s="429"/>
      <c r="DK5" s="429"/>
      <c r="DL5" s="429"/>
      <c r="DM5" s="429"/>
      <c r="DN5" s="429"/>
      <c r="DO5" s="429"/>
      <c r="DP5" s="429"/>
      <c r="DQ5" s="429"/>
      <c r="DR5" s="429"/>
      <c r="DS5" s="429"/>
      <c r="DT5" s="429"/>
      <c r="DU5" s="429"/>
      <c r="DV5" s="429"/>
      <c r="DW5" s="429"/>
      <c r="DX5" s="429"/>
      <c r="DY5" s="429"/>
      <c r="DZ5" s="429"/>
      <c r="EA5" s="429"/>
      <c r="EB5" s="429"/>
      <c r="EC5" s="429"/>
      <c r="ED5" s="429"/>
      <c r="EE5" s="429"/>
      <c r="EF5" s="429"/>
      <c r="EG5" s="429"/>
      <c r="EH5" s="429"/>
      <c r="EI5" s="429"/>
      <c r="EJ5" s="429"/>
      <c r="EK5" s="429"/>
      <c r="EL5" s="429"/>
      <c r="EM5" s="429"/>
      <c r="EN5" s="429"/>
      <c r="EO5" s="429"/>
      <c r="EP5" s="429"/>
      <c r="EQ5" s="429"/>
      <c r="ER5" s="429"/>
      <c r="ES5" s="429"/>
      <c r="ET5" s="429"/>
      <c r="EU5" s="429"/>
      <c r="EV5" s="429"/>
      <c r="EW5" s="429"/>
      <c r="EX5" s="429"/>
      <c r="EY5" s="429"/>
      <c r="EZ5" s="429"/>
      <c r="FA5" s="429"/>
      <c r="FB5" s="429"/>
      <c r="FC5" s="429"/>
      <c r="FD5" s="429"/>
      <c r="FE5" s="429"/>
      <c r="FF5" s="429"/>
      <c r="FG5" s="429"/>
      <c r="FH5" s="429"/>
      <c r="FI5" s="429"/>
      <c r="FJ5" s="429"/>
      <c r="FK5" s="429"/>
      <c r="FL5" s="429"/>
      <c r="FM5" s="429"/>
      <c r="FN5" s="429"/>
      <c r="FO5" s="429"/>
      <c r="FP5" s="429"/>
      <c r="FQ5" s="429"/>
      <c r="FR5" s="429"/>
      <c r="FS5" s="429"/>
      <c r="FT5" s="429"/>
      <c r="FU5" s="429"/>
      <c r="FV5" s="429"/>
      <c r="FW5" s="429"/>
      <c r="FX5" s="429"/>
      <c r="FY5" s="429"/>
      <c r="FZ5" s="429"/>
      <c r="GA5" s="429"/>
      <c r="GB5" s="429"/>
      <c r="GC5" s="429"/>
      <c r="GD5" s="429"/>
      <c r="GE5" s="429"/>
      <c r="GF5" s="429"/>
      <c r="GG5" s="429"/>
      <c r="GH5" s="429"/>
      <c r="GI5" s="429"/>
      <c r="GJ5" s="429"/>
      <c r="GK5" s="429"/>
      <c r="GL5" s="429"/>
      <c r="GM5" s="429"/>
      <c r="GN5" s="429"/>
      <c r="GO5" s="429"/>
      <c r="GP5" s="429"/>
      <c r="GQ5" s="429"/>
      <c r="GR5" s="429"/>
      <c r="GS5" s="429"/>
      <c r="GT5" s="429"/>
      <c r="GU5" s="429"/>
      <c r="GV5" s="429"/>
      <c r="GW5" s="429"/>
      <c r="GX5" s="429"/>
      <c r="GY5" s="429"/>
      <c r="GZ5" s="429"/>
      <c r="HA5" s="429"/>
      <c r="HB5" s="429"/>
      <c r="HC5" s="429"/>
      <c r="HD5" s="429"/>
      <c r="HE5" s="429"/>
      <c r="HF5" s="429"/>
      <c r="HG5" s="429"/>
      <c r="HH5" s="429"/>
      <c r="HI5" s="429"/>
      <c r="HJ5" s="429"/>
      <c r="HK5" s="429"/>
      <c r="HL5" s="429"/>
      <c r="HM5" s="429"/>
      <c r="HN5" s="429"/>
      <c r="HO5" s="429"/>
      <c r="HP5" s="429"/>
      <c r="HQ5" s="429"/>
      <c r="HR5" s="429"/>
      <c r="HS5" s="429"/>
      <c r="HT5" s="429"/>
      <c r="HU5" s="429"/>
      <c r="HV5" s="429"/>
      <c r="HW5" s="429"/>
      <c r="HX5" s="429"/>
      <c r="HY5" s="429"/>
      <c r="HZ5" s="429"/>
      <c r="IA5" s="429"/>
      <c r="IB5" s="429"/>
      <c r="IC5" s="429"/>
      <c r="ID5" s="429"/>
      <c r="IE5" s="429"/>
      <c r="IF5" s="429"/>
      <c r="IG5" s="429"/>
      <c r="IH5" s="429"/>
      <c r="II5" s="429"/>
      <c r="IJ5" s="429"/>
      <c r="IK5" s="429"/>
      <c r="IL5" s="429"/>
      <c r="IM5" s="429"/>
      <c r="IN5" s="429"/>
      <c r="IO5" s="429"/>
      <c r="IP5" s="429"/>
      <c r="IQ5" s="429"/>
      <c r="IR5" s="429"/>
      <c r="IS5" s="429"/>
      <c r="IT5" s="429"/>
      <c r="IU5" s="429"/>
      <c r="IV5" s="429"/>
    </row>
    <row r="6" spans="1:256" hidden="1">
      <c r="A6" s="539">
        <v>1986</v>
      </c>
      <c r="B6" s="540">
        <v>48971</v>
      </c>
      <c r="C6" s="540">
        <v>5550</v>
      </c>
      <c r="D6" s="540">
        <v>29</v>
      </c>
      <c r="E6" s="541" t="s">
        <v>672</v>
      </c>
      <c r="G6" s="488"/>
      <c r="H6" s="488"/>
    </row>
    <row r="7" spans="1:256" hidden="1">
      <c r="A7" s="542">
        <v>1987</v>
      </c>
      <c r="B7" s="543">
        <v>47522</v>
      </c>
      <c r="C7" s="543">
        <v>4415</v>
      </c>
      <c r="D7" s="543">
        <v>24</v>
      </c>
      <c r="E7" s="544" t="s">
        <v>672</v>
      </c>
      <c r="G7" s="488"/>
      <c r="H7" s="488"/>
    </row>
    <row r="8" spans="1:256" hidden="1">
      <c r="A8" s="542">
        <v>1988</v>
      </c>
      <c r="B8" s="543">
        <v>46704</v>
      </c>
      <c r="C8" s="543">
        <v>5884</v>
      </c>
      <c r="D8" s="543">
        <v>29</v>
      </c>
      <c r="E8" s="544" t="s">
        <v>672</v>
      </c>
      <c r="G8" s="488"/>
      <c r="H8" s="488"/>
    </row>
    <row r="9" spans="1:256" hidden="1">
      <c r="A9" s="542">
        <v>1991</v>
      </c>
      <c r="B9" s="543">
        <v>43152</v>
      </c>
      <c r="C9" s="543">
        <v>6416</v>
      </c>
      <c r="D9" s="543">
        <v>19</v>
      </c>
      <c r="E9" s="544" t="s">
        <v>672</v>
      </c>
      <c r="G9" s="488"/>
      <c r="H9" s="488"/>
    </row>
    <row r="10" spans="1:256" hidden="1">
      <c r="A10" s="542">
        <v>1992</v>
      </c>
      <c r="B10" s="543">
        <v>62067</v>
      </c>
      <c r="C10" s="543">
        <v>5733</v>
      </c>
      <c r="D10" s="543">
        <v>13</v>
      </c>
      <c r="E10" s="544" t="s">
        <v>672</v>
      </c>
      <c r="G10" s="488"/>
      <c r="H10" s="488"/>
    </row>
    <row r="11" spans="1:256" s="492" customFormat="1" hidden="1">
      <c r="A11" s="542">
        <v>1993</v>
      </c>
      <c r="B11" s="543">
        <v>74349</v>
      </c>
      <c r="C11" s="545">
        <v>6182</v>
      </c>
      <c r="D11" s="543">
        <v>21</v>
      </c>
      <c r="E11" s="546">
        <v>86122</v>
      </c>
      <c r="F11" s="430"/>
      <c r="G11" s="475"/>
      <c r="H11" s="475"/>
      <c r="I11" s="430"/>
      <c r="J11" s="430"/>
      <c r="K11" s="430"/>
      <c r="L11" s="430"/>
      <c r="M11" s="430"/>
      <c r="N11" s="430"/>
      <c r="O11" s="430"/>
      <c r="P11" s="430"/>
      <c r="Q11" s="430"/>
      <c r="R11" s="430"/>
      <c r="S11" s="430"/>
      <c r="T11" s="430"/>
      <c r="U11" s="430"/>
      <c r="V11" s="430"/>
      <c r="W11" s="430"/>
      <c r="X11" s="430"/>
      <c r="Y11" s="430"/>
      <c r="Z11" s="430"/>
      <c r="AA11" s="430"/>
      <c r="AB11" s="430"/>
      <c r="AC11" s="430"/>
      <c r="AD11" s="430"/>
      <c r="AE11" s="430"/>
      <c r="AF11" s="430"/>
      <c r="AG11" s="430"/>
      <c r="AH11" s="430"/>
      <c r="AI11" s="430"/>
      <c r="AJ11" s="430"/>
      <c r="AK11" s="430"/>
      <c r="AL11" s="430"/>
      <c r="AM11" s="430"/>
      <c r="AN11" s="430"/>
      <c r="AO11" s="430"/>
      <c r="AP11" s="430"/>
      <c r="AQ11" s="430"/>
      <c r="AR11" s="430"/>
      <c r="AS11" s="430"/>
      <c r="AT11" s="430"/>
      <c r="AU11" s="430"/>
      <c r="AV11" s="430"/>
      <c r="AW11" s="430"/>
      <c r="AX11" s="430"/>
      <c r="AY11" s="430"/>
      <c r="AZ11" s="430"/>
      <c r="BA11" s="430"/>
      <c r="BB11" s="430"/>
      <c r="BC11" s="430"/>
      <c r="BD11" s="430"/>
      <c r="BE11" s="430"/>
      <c r="BF11" s="430"/>
      <c r="BG11" s="430"/>
      <c r="BH11" s="430"/>
      <c r="BI11" s="430"/>
      <c r="BJ11" s="430"/>
      <c r="BK11" s="430"/>
      <c r="BL11" s="430"/>
      <c r="BM11" s="430"/>
      <c r="BN11" s="430"/>
      <c r="BO11" s="430"/>
      <c r="BP11" s="430"/>
      <c r="BQ11" s="430"/>
      <c r="BR11" s="430"/>
      <c r="BS11" s="430"/>
      <c r="BT11" s="430"/>
      <c r="BU11" s="430"/>
      <c r="BV11" s="430"/>
      <c r="BW11" s="430"/>
      <c r="BX11" s="430"/>
      <c r="BY11" s="430"/>
      <c r="BZ11" s="430"/>
      <c r="CA11" s="430"/>
      <c r="CB11" s="430"/>
      <c r="CC11" s="430"/>
      <c r="CD11" s="430"/>
      <c r="CE11" s="430"/>
      <c r="CF11" s="430"/>
      <c r="CG11" s="430"/>
      <c r="CH11" s="430"/>
      <c r="CI11" s="430"/>
      <c r="CJ11" s="430"/>
      <c r="CK11" s="430"/>
      <c r="CL11" s="430"/>
      <c r="CM11" s="430"/>
      <c r="CN11" s="430"/>
      <c r="CO11" s="430"/>
      <c r="CP11" s="430"/>
      <c r="CQ11" s="430"/>
      <c r="CR11" s="430"/>
      <c r="CS11" s="430"/>
      <c r="CT11" s="430"/>
      <c r="CU11" s="430"/>
      <c r="CV11" s="430"/>
    </row>
    <row r="12" spans="1:256" s="430" customFormat="1" hidden="1">
      <c r="A12" s="542">
        <v>1994</v>
      </c>
      <c r="B12" s="543">
        <v>59797</v>
      </c>
      <c r="C12" s="545">
        <v>6136</v>
      </c>
      <c r="D12" s="543">
        <v>11</v>
      </c>
      <c r="E12" s="547">
        <v>68853</v>
      </c>
      <c r="G12" s="475"/>
      <c r="H12" s="475"/>
    </row>
    <row r="13" spans="1:256" s="430" customFormat="1" hidden="1">
      <c r="A13" s="542">
        <v>1995</v>
      </c>
      <c r="B13" s="543">
        <v>65662</v>
      </c>
      <c r="C13" s="545">
        <v>6785</v>
      </c>
      <c r="D13" s="543">
        <v>4</v>
      </c>
      <c r="E13" s="548">
        <v>75372</v>
      </c>
      <c r="G13" s="475"/>
      <c r="H13" s="475"/>
    </row>
    <row r="14" spans="1:256" s="430" customFormat="1" hidden="1">
      <c r="A14" s="542">
        <v>1996</v>
      </c>
      <c r="B14" s="543">
        <v>78674</v>
      </c>
      <c r="C14" s="543">
        <v>7346</v>
      </c>
      <c r="D14" s="543">
        <v>11</v>
      </c>
      <c r="E14" s="548">
        <v>91339</v>
      </c>
      <c r="G14" s="475"/>
      <c r="H14" s="475"/>
    </row>
    <row r="15" spans="1:256" s="430" customFormat="1" hidden="1">
      <c r="A15" s="542">
        <v>1997</v>
      </c>
      <c r="B15" s="543">
        <v>97294</v>
      </c>
      <c r="C15" s="543">
        <v>7389</v>
      </c>
      <c r="D15" s="543">
        <v>11</v>
      </c>
      <c r="E15" s="548">
        <v>112509</v>
      </c>
      <c r="G15" s="475"/>
      <c r="H15" s="475"/>
    </row>
    <row r="16" spans="1:256" hidden="1">
      <c r="A16" s="542">
        <v>1998</v>
      </c>
      <c r="B16" s="543">
        <v>89634</v>
      </c>
      <c r="C16" s="543">
        <v>6504</v>
      </c>
      <c r="D16" s="543">
        <v>8</v>
      </c>
      <c r="E16" s="548">
        <v>106279</v>
      </c>
    </row>
    <row r="17" spans="1:8" s="488" customFormat="1" hidden="1">
      <c r="A17" s="549">
        <v>1999</v>
      </c>
      <c r="B17" s="543">
        <v>87774</v>
      </c>
      <c r="C17" s="543">
        <v>6280</v>
      </c>
      <c r="D17" s="543">
        <v>3</v>
      </c>
      <c r="E17" s="548">
        <v>104324</v>
      </c>
    </row>
    <row r="18" spans="1:8" s="488" customFormat="1" hidden="1">
      <c r="A18" s="549">
        <v>2000</v>
      </c>
      <c r="B18" s="543">
        <v>106383</v>
      </c>
      <c r="C18" s="543">
        <v>8821</v>
      </c>
      <c r="D18" s="543">
        <v>15</v>
      </c>
      <c r="E18" s="548">
        <v>127794</v>
      </c>
      <c r="H18" s="550"/>
    </row>
    <row r="19" spans="1:8" s="488" customFormat="1" hidden="1">
      <c r="A19" s="549">
        <v>2001</v>
      </c>
      <c r="B19" s="502">
        <v>102314</v>
      </c>
      <c r="C19" s="502">
        <v>31477</v>
      </c>
      <c r="D19" s="502">
        <v>11</v>
      </c>
      <c r="E19" s="548">
        <v>124502</v>
      </c>
    </row>
    <row r="20" spans="1:8">
      <c r="A20" s="549">
        <v>2002</v>
      </c>
      <c r="B20" s="502">
        <v>133225</v>
      </c>
      <c r="C20" s="502">
        <v>29957</v>
      </c>
      <c r="D20" s="502">
        <v>26</v>
      </c>
      <c r="E20" s="548">
        <v>164457</v>
      </c>
    </row>
    <row r="21" spans="1:8">
      <c r="A21" s="549">
        <v>2003</v>
      </c>
      <c r="B21" s="502">
        <v>143424</v>
      </c>
      <c r="C21" s="502">
        <v>34370</v>
      </c>
      <c r="D21" s="502">
        <v>5</v>
      </c>
      <c r="E21" s="548">
        <v>185182</v>
      </c>
    </row>
    <row r="22" spans="1:8">
      <c r="A22" s="549">
        <v>2004</v>
      </c>
      <c r="B22" s="502">
        <v>120056</v>
      </c>
      <c r="C22" s="502">
        <v>34735</v>
      </c>
      <c r="D22" s="502">
        <v>4</v>
      </c>
      <c r="E22" s="551">
        <v>155991</v>
      </c>
    </row>
    <row r="23" spans="1:8">
      <c r="A23" s="549">
        <v>2005</v>
      </c>
      <c r="B23" s="502">
        <v>112495</v>
      </c>
      <c r="C23" s="502">
        <v>32279</v>
      </c>
      <c r="D23" s="502">
        <v>3</v>
      </c>
      <c r="E23" s="551">
        <v>143396</v>
      </c>
    </row>
    <row r="24" spans="1:8">
      <c r="A24" s="549">
        <v>2006</v>
      </c>
      <c r="B24" s="502">
        <v>147118</v>
      </c>
      <c r="C24" s="502">
        <v>37305</v>
      </c>
      <c r="D24" s="502">
        <v>1</v>
      </c>
      <c r="E24" s="551">
        <v>188899</v>
      </c>
    </row>
    <row r="25" spans="1:8">
      <c r="A25" s="549">
        <v>2007</v>
      </c>
      <c r="B25" s="502">
        <v>150064</v>
      </c>
      <c r="C25" s="502">
        <v>47336</v>
      </c>
      <c r="D25" s="502">
        <v>13</v>
      </c>
      <c r="E25" s="551">
        <v>194327</v>
      </c>
    </row>
    <row r="26" spans="1:8">
      <c r="A26" s="549">
        <v>2008</v>
      </c>
      <c r="B26" s="502">
        <v>209904</v>
      </c>
      <c r="C26" s="502">
        <v>42159</v>
      </c>
      <c r="D26" s="502">
        <v>3</v>
      </c>
      <c r="E26" s="551">
        <v>274250</v>
      </c>
    </row>
    <row r="27" spans="1:8">
      <c r="A27" s="549">
        <v>2009</v>
      </c>
      <c r="B27" s="502">
        <v>180520</v>
      </c>
      <c r="C27" s="502">
        <v>42282</v>
      </c>
      <c r="D27" s="502">
        <v>4</v>
      </c>
      <c r="E27" s="551">
        <v>241637</v>
      </c>
    </row>
    <row r="28" spans="1:8">
      <c r="A28" s="549">
        <v>2010</v>
      </c>
      <c r="B28" s="502">
        <v>164330</v>
      </c>
      <c r="C28" s="502">
        <v>46734</v>
      </c>
      <c r="D28" s="502">
        <v>4</v>
      </c>
      <c r="E28" s="551">
        <v>221090</v>
      </c>
    </row>
    <row r="29" spans="1:8">
      <c r="A29" s="549">
        <v>2011</v>
      </c>
      <c r="B29" s="502">
        <v>177661</v>
      </c>
      <c r="C29" s="502">
        <v>44873</v>
      </c>
      <c r="D29" s="502">
        <v>4</v>
      </c>
      <c r="E29" s="551">
        <v>237586</v>
      </c>
    </row>
    <row r="30" spans="1:8">
      <c r="A30" s="549">
        <v>2012</v>
      </c>
      <c r="B30" s="502">
        <v>182761</v>
      </c>
      <c r="C30" s="502">
        <v>59871</v>
      </c>
      <c r="D30" s="502"/>
      <c r="E30" s="551">
        <v>243459</v>
      </c>
    </row>
    <row r="31" spans="1:8">
      <c r="A31" s="549">
        <v>2013</v>
      </c>
      <c r="B31" s="502">
        <v>193121</v>
      </c>
      <c r="C31" s="502">
        <v>63709</v>
      </c>
      <c r="D31" s="502"/>
      <c r="E31" s="551">
        <v>259681</v>
      </c>
    </row>
    <row r="32" spans="1:8">
      <c r="A32" s="549">
        <v>2014</v>
      </c>
      <c r="B32" s="502">
        <v>206555</v>
      </c>
      <c r="C32" s="502">
        <v>56166</v>
      </c>
      <c r="D32" s="502"/>
      <c r="E32" s="551">
        <v>279282</v>
      </c>
    </row>
    <row r="33" spans="1:5">
      <c r="A33" s="987">
        <v>2015</v>
      </c>
      <c r="B33" s="502">
        <v>208660</v>
      </c>
      <c r="C33" s="502">
        <v>58284</v>
      </c>
      <c r="D33" s="552"/>
      <c r="E33" s="548">
        <v>282091</v>
      </c>
    </row>
    <row r="34" spans="1:5">
      <c r="A34" s="987">
        <v>2016</v>
      </c>
      <c r="B34" s="553">
        <v>227407</v>
      </c>
      <c r="C34" s="553">
        <v>62604</v>
      </c>
      <c r="D34" s="554"/>
      <c r="E34" s="555">
        <v>309188</v>
      </c>
    </row>
    <row r="35" spans="1:5">
      <c r="A35" s="987">
        <v>2017</v>
      </c>
      <c r="B35" s="553">
        <v>242709</v>
      </c>
      <c r="C35" s="553">
        <v>84727</v>
      </c>
      <c r="D35" s="554"/>
      <c r="E35" s="555">
        <v>327314</v>
      </c>
    </row>
    <row r="36" spans="1:5">
      <c r="A36" s="987">
        <v>2018</v>
      </c>
      <c r="B36" s="553">
        <v>273808</v>
      </c>
      <c r="C36" s="553">
        <v>90192</v>
      </c>
      <c r="D36" s="554"/>
      <c r="E36" s="555">
        <v>367382</v>
      </c>
    </row>
    <row r="37" spans="1:5">
      <c r="A37" s="987">
        <v>2019</v>
      </c>
      <c r="B37" s="556">
        <v>297774</v>
      </c>
      <c r="C37" s="556">
        <v>72270</v>
      </c>
      <c r="D37" s="557"/>
      <c r="E37" s="558">
        <v>396836</v>
      </c>
    </row>
    <row r="38" spans="1:5">
      <c r="A38" s="987">
        <v>2020</v>
      </c>
      <c r="B38" s="556">
        <v>295728</v>
      </c>
      <c r="C38" s="556">
        <v>71575</v>
      </c>
      <c r="D38" s="556"/>
      <c r="E38" s="559">
        <v>400298</v>
      </c>
    </row>
    <row r="39" spans="1:5">
      <c r="A39" s="987">
        <v>2021</v>
      </c>
      <c r="B39" s="556">
        <v>337814</v>
      </c>
      <c r="C39" s="556">
        <v>65063</v>
      </c>
      <c r="D39" s="557"/>
      <c r="E39" s="558">
        <v>434810</v>
      </c>
    </row>
    <row r="40" spans="1:5" s="430" customFormat="1">
      <c r="A40" s="988">
        <v>2022</v>
      </c>
      <c r="B40" s="922">
        <v>362597</v>
      </c>
      <c r="C40" s="922">
        <v>74662</v>
      </c>
      <c r="D40" s="922">
        <v>453588</v>
      </c>
      <c r="E40" s="923">
        <v>453588</v>
      </c>
    </row>
    <row r="41" spans="1:5" s="430" customFormat="1">
      <c r="A41" s="989"/>
      <c r="B41" s="560"/>
      <c r="C41" s="560"/>
      <c r="D41" s="560"/>
      <c r="E41" s="561"/>
    </row>
    <row r="42" spans="1:5" s="469" customFormat="1" ht="24.6" customHeight="1">
      <c r="A42" s="1727" t="s">
        <v>673</v>
      </c>
      <c r="B42" s="1728"/>
      <c r="C42" s="1728"/>
      <c r="D42" s="1728"/>
      <c r="E42" s="1729"/>
    </row>
    <row r="43" spans="1:5" s="469" customFormat="1">
      <c r="A43" s="1727" t="s">
        <v>674</v>
      </c>
      <c r="B43" s="1730"/>
      <c r="C43" s="1730"/>
      <c r="D43" s="1730"/>
      <c r="E43" s="1731"/>
    </row>
    <row r="44" spans="1:5" s="469" customFormat="1" ht="30.6" customHeight="1" thickBot="1">
      <c r="A44" s="1732"/>
      <c r="B44" s="1733"/>
      <c r="C44" s="1733"/>
      <c r="D44" s="1733"/>
      <c r="E44" s="1734"/>
    </row>
    <row r="45" spans="1:5">
      <c r="A45" s="240"/>
      <c r="B45" s="562"/>
      <c r="C45" s="562"/>
      <c r="D45" s="562"/>
    </row>
    <row r="46" spans="1:5" ht="43.5" customHeight="1">
      <c r="A46" s="1735"/>
      <c r="B46" s="1735"/>
      <c r="C46" s="1735"/>
      <c r="D46" s="1735"/>
      <c r="E46" s="1735"/>
    </row>
    <row r="47" spans="1:5">
      <c r="A47" s="512"/>
      <c r="B47" s="563"/>
      <c r="C47" s="563"/>
      <c r="D47" s="563"/>
      <c r="E47" s="512"/>
    </row>
    <row r="48" spans="1:5">
      <c r="C48" s="563"/>
      <c r="D48" s="563"/>
    </row>
  </sheetData>
  <sheetProtection algorithmName="SHA-512" hashValue="Ple7PSO8IgHRJpUtQbdKosKzFZEl1gp+W9IvBrc/wCe+0i4I0E0TtoQ2V5I9v/ov5/U2G/eHFegmqCwGKuM4RA==" saltValue="41f8xSKBGwWgs5crA/K8uA==" spinCount="100000" sheet="1" formatCells="0" formatColumns="0" formatRows="0" insertColumns="0" insertRows="0" insertHyperlinks="0" deleteColumns="0" deleteRows="0" sort="0" autoFilter="0" pivotTables="0"/>
  <mergeCells count="11">
    <mergeCell ref="A42:E42"/>
    <mergeCell ref="A43:E44"/>
    <mergeCell ref="A46:E46"/>
    <mergeCell ref="A1:E1"/>
    <mergeCell ref="A2:E2"/>
    <mergeCell ref="A3:E3"/>
    <mergeCell ref="A4:A5"/>
    <mergeCell ref="B4:B5"/>
    <mergeCell ref="C4:C5"/>
    <mergeCell ref="D4:D5"/>
    <mergeCell ref="E4:E5"/>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425CE-8C78-4A2E-AB5D-865ABC7640A0}">
  <dimension ref="A1:H140"/>
  <sheetViews>
    <sheetView topLeftCell="A2" workbookViewId="0">
      <selection activeCell="L33" sqref="L33"/>
    </sheetView>
  </sheetViews>
  <sheetFormatPr defaultColWidth="8.85546875" defaultRowHeight="12.75"/>
  <cols>
    <col min="1" max="1" width="20.7109375" style="594" customWidth="1"/>
    <col min="2" max="2" width="8" style="594" bestFit="1" customWidth="1"/>
    <col min="3" max="3" width="2.42578125" style="594" customWidth="1"/>
    <col min="4" max="4" width="16" style="594" customWidth="1"/>
    <col min="5" max="5" width="7.140625" style="594" bestFit="1" customWidth="1"/>
    <col min="6" max="6" width="2.28515625" style="594" customWidth="1"/>
    <col min="7" max="7" width="18.28515625" style="594" customWidth="1"/>
    <col min="8" max="8" width="9.7109375" style="594" customWidth="1"/>
    <col min="9" max="256" width="8.85546875" style="564"/>
    <col min="257" max="257" width="20.7109375" style="564" customWidth="1"/>
    <col min="258" max="258" width="8" style="564" bestFit="1" customWidth="1"/>
    <col min="259" max="259" width="2.42578125" style="564" customWidth="1"/>
    <col min="260" max="260" width="16" style="564" customWidth="1"/>
    <col min="261" max="261" width="7.140625" style="564" bestFit="1" customWidth="1"/>
    <col min="262" max="262" width="2.28515625" style="564" customWidth="1"/>
    <col min="263" max="263" width="18.28515625" style="564" customWidth="1"/>
    <col min="264" max="264" width="8.28515625" style="564" customWidth="1"/>
    <col min="265" max="512" width="8.85546875" style="564"/>
    <col min="513" max="513" width="20.7109375" style="564" customWidth="1"/>
    <col min="514" max="514" width="8" style="564" bestFit="1" customWidth="1"/>
    <col min="515" max="515" width="2.42578125" style="564" customWidth="1"/>
    <col min="516" max="516" width="16" style="564" customWidth="1"/>
    <col min="517" max="517" width="7.140625" style="564" bestFit="1" customWidth="1"/>
    <col min="518" max="518" width="2.28515625" style="564" customWidth="1"/>
    <col min="519" max="519" width="18.28515625" style="564" customWidth="1"/>
    <col min="520" max="520" width="8.28515625" style="564" customWidth="1"/>
    <col min="521" max="768" width="8.85546875" style="564"/>
    <col min="769" max="769" width="20.7109375" style="564" customWidth="1"/>
    <col min="770" max="770" width="8" style="564" bestFit="1" customWidth="1"/>
    <col min="771" max="771" width="2.42578125" style="564" customWidth="1"/>
    <col min="772" max="772" width="16" style="564" customWidth="1"/>
    <col min="773" max="773" width="7.140625" style="564" bestFit="1" customWidth="1"/>
    <col min="774" max="774" width="2.28515625" style="564" customWidth="1"/>
    <col min="775" max="775" width="18.28515625" style="564" customWidth="1"/>
    <col min="776" max="776" width="8.28515625" style="564" customWidth="1"/>
    <col min="777" max="1024" width="8.85546875" style="564"/>
    <col min="1025" max="1025" width="20.7109375" style="564" customWidth="1"/>
    <col min="1026" max="1026" width="8" style="564" bestFit="1" customWidth="1"/>
    <col min="1027" max="1027" width="2.42578125" style="564" customWidth="1"/>
    <col min="1028" max="1028" width="16" style="564" customWidth="1"/>
    <col min="1029" max="1029" width="7.140625" style="564" bestFit="1" customWidth="1"/>
    <col min="1030" max="1030" width="2.28515625" style="564" customWidth="1"/>
    <col min="1031" max="1031" width="18.28515625" style="564" customWidth="1"/>
    <col min="1032" max="1032" width="8.28515625" style="564" customWidth="1"/>
    <col min="1033" max="1280" width="8.85546875" style="564"/>
    <col min="1281" max="1281" width="20.7109375" style="564" customWidth="1"/>
    <col min="1282" max="1282" width="8" style="564" bestFit="1" customWidth="1"/>
    <col min="1283" max="1283" width="2.42578125" style="564" customWidth="1"/>
    <col min="1284" max="1284" width="16" style="564" customWidth="1"/>
    <col min="1285" max="1285" width="7.140625" style="564" bestFit="1" customWidth="1"/>
    <col min="1286" max="1286" width="2.28515625" style="564" customWidth="1"/>
    <col min="1287" max="1287" width="18.28515625" style="564" customWidth="1"/>
    <col min="1288" max="1288" width="8.28515625" style="564" customWidth="1"/>
    <col min="1289" max="1536" width="8.85546875" style="564"/>
    <col min="1537" max="1537" width="20.7109375" style="564" customWidth="1"/>
    <col min="1538" max="1538" width="8" style="564" bestFit="1" customWidth="1"/>
    <col min="1539" max="1539" width="2.42578125" style="564" customWidth="1"/>
    <col min="1540" max="1540" width="16" style="564" customWidth="1"/>
    <col min="1541" max="1541" width="7.140625" style="564" bestFit="1" customWidth="1"/>
    <col min="1542" max="1542" width="2.28515625" style="564" customWidth="1"/>
    <col min="1543" max="1543" width="18.28515625" style="564" customWidth="1"/>
    <col min="1544" max="1544" width="8.28515625" style="564" customWidth="1"/>
    <col min="1545" max="1792" width="8.85546875" style="564"/>
    <col min="1793" max="1793" width="20.7109375" style="564" customWidth="1"/>
    <col min="1794" max="1794" width="8" style="564" bestFit="1" customWidth="1"/>
    <col min="1795" max="1795" width="2.42578125" style="564" customWidth="1"/>
    <col min="1796" max="1796" width="16" style="564" customWidth="1"/>
    <col min="1797" max="1797" width="7.140625" style="564" bestFit="1" customWidth="1"/>
    <col min="1798" max="1798" width="2.28515625" style="564" customWidth="1"/>
    <col min="1799" max="1799" width="18.28515625" style="564" customWidth="1"/>
    <col min="1800" max="1800" width="8.28515625" style="564" customWidth="1"/>
    <col min="1801" max="2048" width="8.85546875" style="564"/>
    <col min="2049" max="2049" width="20.7109375" style="564" customWidth="1"/>
    <col min="2050" max="2050" width="8" style="564" bestFit="1" customWidth="1"/>
    <col min="2051" max="2051" width="2.42578125" style="564" customWidth="1"/>
    <col min="2052" max="2052" width="16" style="564" customWidth="1"/>
    <col min="2053" max="2053" width="7.140625" style="564" bestFit="1" customWidth="1"/>
    <col min="2054" max="2054" width="2.28515625" style="564" customWidth="1"/>
    <col min="2055" max="2055" width="18.28515625" style="564" customWidth="1"/>
    <col min="2056" max="2056" width="8.28515625" style="564" customWidth="1"/>
    <col min="2057" max="2304" width="8.85546875" style="564"/>
    <col min="2305" max="2305" width="20.7109375" style="564" customWidth="1"/>
    <col min="2306" max="2306" width="8" style="564" bestFit="1" customWidth="1"/>
    <col min="2307" max="2307" width="2.42578125" style="564" customWidth="1"/>
    <col min="2308" max="2308" width="16" style="564" customWidth="1"/>
    <col min="2309" max="2309" width="7.140625" style="564" bestFit="1" customWidth="1"/>
    <col min="2310" max="2310" width="2.28515625" style="564" customWidth="1"/>
    <col min="2311" max="2311" width="18.28515625" style="564" customWidth="1"/>
    <col min="2312" max="2312" width="8.28515625" style="564" customWidth="1"/>
    <col min="2313" max="2560" width="8.85546875" style="564"/>
    <col min="2561" max="2561" width="20.7109375" style="564" customWidth="1"/>
    <col min="2562" max="2562" width="8" style="564" bestFit="1" customWidth="1"/>
    <col min="2563" max="2563" width="2.42578125" style="564" customWidth="1"/>
    <col min="2564" max="2564" width="16" style="564" customWidth="1"/>
    <col min="2565" max="2565" width="7.140625" style="564" bestFit="1" customWidth="1"/>
    <col min="2566" max="2566" width="2.28515625" style="564" customWidth="1"/>
    <col min="2567" max="2567" width="18.28515625" style="564" customWidth="1"/>
    <col min="2568" max="2568" width="8.28515625" style="564" customWidth="1"/>
    <col min="2569" max="2816" width="8.85546875" style="564"/>
    <col min="2817" max="2817" width="20.7109375" style="564" customWidth="1"/>
    <col min="2818" max="2818" width="8" style="564" bestFit="1" customWidth="1"/>
    <col min="2819" max="2819" width="2.42578125" style="564" customWidth="1"/>
    <col min="2820" max="2820" width="16" style="564" customWidth="1"/>
    <col min="2821" max="2821" width="7.140625" style="564" bestFit="1" customWidth="1"/>
    <col min="2822" max="2822" width="2.28515625" style="564" customWidth="1"/>
    <col min="2823" max="2823" width="18.28515625" style="564" customWidth="1"/>
    <col min="2824" max="2824" width="8.28515625" style="564" customWidth="1"/>
    <col min="2825" max="3072" width="8.85546875" style="564"/>
    <col min="3073" max="3073" width="20.7109375" style="564" customWidth="1"/>
    <col min="3074" max="3074" width="8" style="564" bestFit="1" customWidth="1"/>
    <col min="3075" max="3075" width="2.42578125" style="564" customWidth="1"/>
    <col min="3076" max="3076" width="16" style="564" customWidth="1"/>
    <col min="3077" max="3077" width="7.140625" style="564" bestFit="1" customWidth="1"/>
    <col min="3078" max="3078" width="2.28515625" style="564" customWidth="1"/>
    <col min="3079" max="3079" width="18.28515625" style="564" customWidth="1"/>
    <col min="3080" max="3080" width="8.28515625" style="564" customWidth="1"/>
    <col min="3081" max="3328" width="8.85546875" style="564"/>
    <col min="3329" max="3329" width="20.7109375" style="564" customWidth="1"/>
    <col min="3330" max="3330" width="8" style="564" bestFit="1" customWidth="1"/>
    <col min="3331" max="3331" width="2.42578125" style="564" customWidth="1"/>
    <col min="3332" max="3332" width="16" style="564" customWidth="1"/>
    <col min="3333" max="3333" width="7.140625" style="564" bestFit="1" customWidth="1"/>
    <col min="3334" max="3334" width="2.28515625" style="564" customWidth="1"/>
    <col min="3335" max="3335" width="18.28515625" style="564" customWidth="1"/>
    <col min="3336" max="3336" width="8.28515625" style="564" customWidth="1"/>
    <col min="3337" max="3584" width="8.85546875" style="564"/>
    <col min="3585" max="3585" width="20.7109375" style="564" customWidth="1"/>
    <col min="3586" max="3586" width="8" style="564" bestFit="1" customWidth="1"/>
    <col min="3587" max="3587" width="2.42578125" style="564" customWidth="1"/>
    <col min="3588" max="3588" width="16" style="564" customWidth="1"/>
    <col min="3589" max="3589" width="7.140625" style="564" bestFit="1" customWidth="1"/>
    <col min="3590" max="3590" width="2.28515625" style="564" customWidth="1"/>
    <col min="3591" max="3591" width="18.28515625" style="564" customWidth="1"/>
    <col min="3592" max="3592" width="8.28515625" style="564" customWidth="1"/>
    <col min="3593" max="3840" width="8.85546875" style="564"/>
    <col min="3841" max="3841" width="20.7109375" style="564" customWidth="1"/>
    <col min="3842" max="3842" width="8" style="564" bestFit="1" customWidth="1"/>
    <col min="3843" max="3843" width="2.42578125" style="564" customWidth="1"/>
    <col min="3844" max="3844" width="16" style="564" customWidth="1"/>
    <col min="3845" max="3845" width="7.140625" style="564" bestFit="1" customWidth="1"/>
    <col min="3846" max="3846" width="2.28515625" style="564" customWidth="1"/>
    <col min="3847" max="3847" width="18.28515625" style="564" customWidth="1"/>
    <col min="3848" max="3848" width="8.28515625" style="564" customWidth="1"/>
    <col min="3849" max="4096" width="8.85546875" style="564"/>
    <col min="4097" max="4097" width="20.7109375" style="564" customWidth="1"/>
    <col min="4098" max="4098" width="8" style="564" bestFit="1" customWidth="1"/>
    <col min="4099" max="4099" width="2.42578125" style="564" customWidth="1"/>
    <col min="4100" max="4100" width="16" style="564" customWidth="1"/>
    <col min="4101" max="4101" width="7.140625" style="564" bestFit="1" customWidth="1"/>
    <col min="4102" max="4102" width="2.28515625" style="564" customWidth="1"/>
    <col min="4103" max="4103" width="18.28515625" style="564" customWidth="1"/>
    <col min="4104" max="4104" width="8.28515625" style="564" customWidth="1"/>
    <col min="4105" max="4352" width="8.85546875" style="564"/>
    <col min="4353" max="4353" width="20.7109375" style="564" customWidth="1"/>
    <col min="4354" max="4354" width="8" style="564" bestFit="1" customWidth="1"/>
    <col min="4355" max="4355" width="2.42578125" style="564" customWidth="1"/>
    <col min="4356" max="4356" width="16" style="564" customWidth="1"/>
    <col min="4357" max="4357" width="7.140625" style="564" bestFit="1" customWidth="1"/>
    <col min="4358" max="4358" width="2.28515625" style="564" customWidth="1"/>
    <col min="4359" max="4359" width="18.28515625" style="564" customWidth="1"/>
    <col min="4360" max="4360" width="8.28515625" style="564" customWidth="1"/>
    <col min="4361" max="4608" width="8.85546875" style="564"/>
    <col min="4609" max="4609" width="20.7109375" style="564" customWidth="1"/>
    <col min="4610" max="4610" width="8" style="564" bestFit="1" customWidth="1"/>
    <col min="4611" max="4611" width="2.42578125" style="564" customWidth="1"/>
    <col min="4612" max="4612" width="16" style="564" customWidth="1"/>
    <col min="4613" max="4613" width="7.140625" style="564" bestFit="1" customWidth="1"/>
    <col min="4614" max="4614" width="2.28515625" style="564" customWidth="1"/>
    <col min="4615" max="4615" width="18.28515625" style="564" customWidth="1"/>
    <col min="4616" max="4616" width="8.28515625" style="564" customWidth="1"/>
    <col min="4617" max="4864" width="8.85546875" style="564"/>
    <col min="4865" max="4865" width="20.7109375" style="564" customWidth="1"/>
    <col min="4866" max="4866" width="8" style="564" bestFit="1" customWidth="1"/>
    <col min="4867" max="4867" width="2.42578125" style="564" customWidth="1"/>
    <col min="4868" max="4868" width="16" style="564" customWidth="1"/>
    <col min="4869" max="4869" width="7.140625" style="564" bestFit="1" customWidth="1"/>
    <col min="4870" max="4870" width="2.28515625" style="564" customWidth="1"/>
    <col min="4871" max="4871" width="18.28515625" style="564" customWidth="1"/>
    <col min="4872" max="4872" width="8.28515625" style="564" customWidth="1"/>
    <col min="4873" max="5120" width="8.85546875" style="564"/>
    <col min="5121" max="5121" width="20.7109375" style="564" customWidth="1"/>
    <col min="5122" max="5122" width="8" style="564" bestFit="1" customWidth="1"/>
    <col min="5123" max="5123" width="2.42578125" style="564" customWidth="1"/>
    <col min="5124" max="5124" width="16" style="564" customWidth="1"/>
    <col min="5125" max="5125" width="7.140625" style="564" bestFit="1" customWidth="1"/>
    <col min="5126" max="5126" width="2.28515625" style="564" customWidth="1"/>
    <col min="5127" max="5127" width="18.28515625" style="564" customWidth="1"/>
    <col min="5128" max="5128" width="8.28515625" style="564" customWidth="1"/>
    <col min="5129" max="5376" width="8.85546875" style="564"/>
    <col min="5377" max="5377" width="20.7109375" style="564" customWidth="1"/>
    <col min="5378" max="5378" width="8" style="564" bestFit="1" customWidth="1"/>
    <col min="5379" max="5379" width="2.42578125" style="564" customWidth="1"/>
    <col min="5380" max="5380" width="16" style="564" customWidth="1"/>
    <col min="5381" max="5381" width="7.140625" style="564" bestFit="1" customWidth="1"/>
    <col min="5382" max="5382" width="2.28515625" style="564" customWidth="1"/>
    <col min="5383" max="5383" width="18.28515625" style="564" customWidth="1"/>
    <col min="5384" max="5384" width="8.28515625" style="564" customWidth="1"/>
    <col min="5385" max="5632" width="8.85546875" style="564"/>
    <col min="5633" max="5633" width="20.7109375" style="564" customWidth="1"/>
    <col min="5634" max="5634" width="8" style="564" bestFit="1" customWidth="1"/>
    <col min="5635" max="5635" width="2.42578125" style="564" customWidth="1"/>
    <col min="5636" max="5636" width="16" style="564" customWidth="1"/>
    <col min="5637" max="5637" width="7.140625" style="564" bestFit="1" customWidth="1"/>
    <col min="5638" max="5638" width="2.28515625" style="564" customWidth="1"/>
    <col min="5639" max="5639" width="18.28515625" style="564" customWidth="1"/>
    <col min="5640" max="5640" width="8.28515625" style="564" customWidth="1"/>
    <col min="5641" max="5888" width="8.85546875" style="564"/>
    <col min="5889" max="5889" width="20.7109375" style="564" customWidth="1"/>
    <col min="5890" max="5890" width="8" style="564" bestFit="1" customWidth="1"/>
    <col min="5891" max="5891" width="2.42578125" style="564" customWidth="1"/>
    <col min="5892" max="5892" width="16" style="564" customWidth="1"/>
    <col min="5893" max="5893" width="7.140625" style="564" bestFit="1" customWidth="1"/>
    <col min="5894" max="5894" width="2.28515625" style="564" customWidth="1"/>
    <col min="5895" max="5895" width="18.28515625" style="564" customWidth="1"/>
    <col min="5896" max="5896" width="8.28515625" style="564" customWidth="1"/>
    <col min="5897" max="6144" width="8.85546875" style="564"/>
    <col min="6145" max="6145" width="20.7109375" style="564" customWidth="1"/>
    <col min="6146" max="6146" width="8" style="564" bestFit="1" customWidth="1"/>
    <col min="6147" max="6147" width="2.42578125" style="564" customWidth="1"/>
    <col min="6148" max="6148" width="16" style="564" customWidth="1"/>
    <col min="6149" max="6149" width="7.140625" style="564" bestFit="1" customWidth="1"/>
    <col min="6150" max="6150" width="2.28515625" style="564" customWidth="1"/>
    <col min="6151" max="6151" width="18.28515625" style="564" customWidth="1"/>
    <col min="6152" max="6152" width="8.28515625" style="564" customWidth="1"/>
    <col min="6153" max="6400" width="8.85546875" style="564"/>
    <col min="6401" max="6401" width="20.7109375" style="564" customWidth="1"/>
    <col min="6402" max="6402" width="8" style="564" bestFit="1" customWidth="1"/>
    <col min="6403" max="6403" width="2.42578125" style="564" customWidth="1"/>
    <col min="6404" max="6404" width="16" style="564" customWidth="1"/>
    <col min="6405" max="6405" width="7.140625" style="564" bestFit="1" customWidth="1"/>
    <col min="6406" max="6406" width="2.28515625" style="564" customWidth="1"/>
    <col min="6407" max="6407" width="18.28515625" style="564" customWidth="1"/>
    <col min="6408" max="6408" width="8.28515625" style="564" customWidth="1"/>
    <col min="6409" max="6656" width="8.85546875" style="564"/>
    <col min="6657" max="6657" width="20.7109375" style="564" customWidth="1"/>
    <col min="6658" max="6658" width="8" style="564" bestFit="1" customWidth="1"/>
    <col min="6659" max="6659" width="2.42578125" style="564" customWidth="1"/>
    <col min="6660" max="6660" width="16" style="564" customWidth="1"/>
    <col min="6661" max="6661" width="7.140625" style="564" bestFit="1" customWidth="1"/>
    <col min="6662" max="6662" width="2.28515625" style="564" customWidth="1"/>
    <col min="6663" max="6663" width="18.28515625" style="564" customWidth="1"/>
    <col min="6664" max="6664" width="8.28515625" style="564" customWidth="1"/>
    <col min="6665" max="6912" width="8.85546875" style="564"/>
    <col min="6913" max="6913" width="20.7109375" style="564" customWidth="1"/>
    <col min="6914" max="6914" width="8" style="564" bestFit="1" customWidth="1"/>
    <col min="6915" max="6915" width="2.42578125" style="564" customWidth="1"/>
    <col min="6916" max="6916" width="16" style="564" customWidth="1"/>
    <col min="6917" max="6917" width="7.140625" style="564" bestFit="1" customWidth="1"/>
    <col min="6918" max="6918" width="2.28515625" style="564" customWidth="1"/>
    <col min="6919" max="6919" width="18.28515625" style="564" customWidth="1"/>
    <col min="6920" max="6920" width="8.28515625" style="564" customWidth="1"/>
    <col min="6921" max="7168" width="8.85546875" style="564"/>
    <col min="7169" max="7169" width="20.7109375" style="564" customWidth="1"/>
    <col min="7170" max="7170" width="8" style="564" bestFit="1" customWidth="1"/>
    <col min="7171" max="7171" width="2.42578125" style="564" customWidth="1"/>
    <col min="7172" max="7172" width="16" style="564" customWidth="1"/>
    <col min="7173" max="7173" width="7.140625" style="564" bestFit="1" customWidth="1"/>
    <col min="7174" max="7174" width="2.28515625" style="564" customWidth="1"/>
    <col min="7175" max="7175" width="18.28515625" style="564" customWidth="1"/>
    <col min="7176" max="7176" width="8.28515625" style="564" customWidth="1"/>
    <col min="7177" max="7424" width="8.85546875" style="564"/>
    <col min="7425" max="7425" width="20.7109375" style="564" customWidth="1"/>
    <col min="7426" max="7426" width="8" style="564" bestFit="1" customWidth="1"/>
    <col min="7427" max="7427" width="2.42578125" style="564" customWidth="1"/>
    <col min="7428" max="7428" width="16" style="564" customWidth="1"/>
    <col min="7429" max="7429" width="7.140625" style="564" bestFit="1" customWidth="1"/>
    <col min="7430" max="7430" width="2.28515625" style="564" customWidth="1"/>
    <col min="7431" max="7431" width="18.28515625" style="564" customWidth="1"/>
    <col min="7432" max="7432" width="8.28515625" style="564" customWidth="1"/>
    <col min="7433" max="7680" width="8.85546875" style="564"/>
    <col min="7681" max="7681" width="20.7109375" style="564" customWidth="1"/>
    <col min="7682" max="7682" width="8" style="564" bestFit="1" customWidth="1"/>
    <col min="7683" max="7683" width="2.42578125" style="564" customWidth="1"/>
    <col min="7684" max="7684" width="16" style="564" customWidth="1"/>
    <col min="7685" max="7685" width="7.140625" style="564" bestFit="1" customWidth="1"/>
    <col min="7686" max="7686" width="2.28515625" style="564" customWidth="1"/>
    <col min="7687" max="7687" width="18.28515625" style="564" customWidth="1"/>
    <col min="7688" max="7688" width="8.28515625" style="564" customWidth="1"/>
    <col min="7689" max="7936" width="8.85546875" style="564"/>
    <col min="7937" max="7937" width="20.7109375" style="564" customWidth="1"/>
    <col min="7938" max="7938" width="8" style="564" bestFit="1" customWidth="1"/>
    <col min="7939" max="7939" width="2.42578125" style="564" customWidth="1"/>
    <col min="7940" max="7940" width="16" style="564" customWidth="1"/>
    <col min="7941" max="7941" width="7.140625" style="564" bestFit="1" customWidth="1"/>
    <col min="7942" max="7942" width="2.28515625" style="564" customWidth="1"/>
    <col min="7943" max="7943" width="18.28515625" style="564" customWidth="1"/>
    <col min="7944" max="7944" width="8.28515625" style="564" customWidth="1"/>
    <col min="7945" max="8192" width="8.85546875" style="564"/>
    <col min="8193" max="8193" width="20.7109375" style="564" customWidth="1"/>
    <col min="8194" max="8194" width="8" style="564" bestFit="1" customWidth="1"/>
    <col min="8195" max="8195" width="2.42578125" style="564" customWidth="1"/>
    <col min="8196" max="8196" width="16" style="564" customWidth="1"/>
    <col min="8197" max="8197" width="7.140625" style="564" bestFit="1" customWidth="1"/>
    <col min="8198" max="8198" width="2.28515625" style="564" customWidth="1"/>
    <col min="8199" max="8199" width="18.28515625" style="564" customWidth="1"/>
    <col min="8200" max="8200" width="8.28515625" style="564" customWidth="1"/>
    <col min="8201" max="8448" width="8.85546875" style="564"/>
    <col min="8449" max="8449" width="20.7109375" style="564" customWidth="1"/>
    <col min="8450" max="8450" width="8" style="564" bestFit="1" customWidth="1"/>
    <col min="8451" max="8451" width="2.42578125" style="564" customWidth="1"/>
    <col min="8452" max="8452" width="16" style="564" customWidth="1"/>
    <col min="8453" max="8453" width="7.140625" style="564" bestFit="1" customWidth="1"/>
    <col min="8454" max="8454" width="2.28515625" style="564" customWidth="1"/>
    <col min="8455" max="8455" width="18.28515625" style="564" customWidth="1"/>
    <col min="8456" max="8456" width="8.28515625" style="564" customWidth="1"/>
    <col min="8457" max="8704" width="8.85546875" style="564"/>
    <col min="8705" max="8705" width="20.7109375" style="564" customWidth="1"/>
    <col min="8706" max="8706" width="8" style="564" bestFit="1" customWidth="1"/>
    <col min="8707" max="8707" width="2.42578125" style="564" customWidth="1"/>
    <col min="8708" max="8708" width="16" style="564" customWidth="1"/>
    <col min="8709" max="8709" width="7.140625" style="564" bestFit="1" customWidth="1"/>
    <col min="8710" max="8710" width="2.28515625" style="564" customWidth="1"/>
    <col min="8711" max="8711" width="18.28515625" style="564" customWidth="1"/>
    <col min="8712" max="8712" width="8.28515625" style="564" customWidth="1"/>
    <col min="8713" max="8960" width="8.85546875" style="564"/>
    <col min="8961" max="8961" width="20.7109375" style="564" customWidth="1"/>
    <col min="8962" max="8962" width="8" style="564" bestFit="1" customWidth="1"/>
    <col min="8963" max="8963" width="2.42578125" style="564" customWidth="1"/>
    <col min="8964" max="8964" width="16" style="564" customWidth="1"/>
    <col min="8965" max="8965" width="7.140625" style="564" bestFit="1" customWidth="1"/>
    <col min="8966" max="8966" width="2.28515625" style="564" customWidth="1"/>
    <col min="8967" max="8967" width="18.28515625" style="564" customWidth="1"/>
    <col min="8968" max="8968" width="8.28515625" style="564" customWidth="1"/>
    <col min="8969" max="9216" width="8.85546875" style="564"/>
    <col min="9217" max="9217" width="20.7109375" style="564" customWidth="1"/>
    <col min="9218" max="9218" width="8" style="564" bestFit="1" customWidth="1"/>
    <col min="9219" max="9219" width="2.42578125" style="564" customWidth="1"/>
    <col min="9220" max="9220" width="16" style="564" customWidth="1"/>
    <col min="9221" max="9221" width="7.140625" style="564" bestFit="1" customWidth="1"/>
    <col min="9222" max="9222" width="2.28515625" style="564" customWidth="1"/>
    <col min="9223" max="9223" width="18.28515625" style="564" customWidth="1"/>
    <col min="9224" max="9224" width="8.28515625" style="564" customWidth="1"/>
    <col min="9225" max="9472" width="8.85546875" style="564"/>
    <col min="9473" max="9473" width="20.7109375" style="564" customWidth="1"/>
    <col min="9474" max="9474" width="8" style="564" bestFit="1" customWidth="1"/>
    <col min="9475" max="9475" width="2.42578125" style="564" customWidth="1"/>
    <col min="9476" max="9476" width="16" style="564" customWidth="1"/>
    <col min="9477" max="9477" width="7.140625" style="564" bestFit="1" customWidth="1"/>
    <col min="9478" max="9478" width="2.28515625" style="564" customWidth="1"/>
    <col min="9479" max="9479" width="18.28515625" style="564" customWidth="1"/>
    <col min="9480" max="9480" width="8.28515625" style="564" customWidth="1"/>
    <col min="9481" max="9728" width="8.85546875" style="564"/>
    <col min="9729" max="9729" width="20.7109375" style="564" customWidth="1"/>
    <col min="9730" max="9730" width="8" style="564" bestFit="1" customWidth="1"/>
    <col min="9731" max="9731" width="2.42578125" style="564" customWidth="1"/>
    <col min="9732" max="9732" width="16" style="564" customWidth="1"/>
    <col min="9733" max="9733" width="7.140625" style="564" bestFit="1" customWidth="1"/>
    <col min="9734" max="9734" width="2.28515625" style="564" customWidth="1"/>
    <col min="9735" max="9735" width="18.28515625" style="564" customWidth="1"/>
    <col min="9736" max="9736" width="8.28515625" style="564" customWidth="1"/>
    <col min="9737" max="9984" width="8.85546875" style="564"/>
    <col min="9985" max="9985" width="20.7109375" style="564" customWidth="1"/>
    <col min="9986" max="9986" width="8" style="564" bestFit="1" customWidth="1"/>
    <col min="9987" max="9987" width="2.42578125" style="564" customWidth="1"/>
    <col min="9988" max="9988" width="16" style="564" customWidth="1"/>
    <col min="9989" max="9989" width="7.140625" style="564" bestFit="1" customWidth="1"/>
    <col min="9990" max="9990" width="2.28515625" style="564" customWidth="1"/>
    <col min="9991" max="9991" width="18.28515625" style="564" customWidth="1"/>
    <col min="9992" max="9992" width="8.28515625" style="564" customWidth="1"/>
    <col min="9993" max="10240" width="8.85546875" style="564"/>
    <col min="10241" max="10241" width="20.7109375" style="564" customWidth="1"/>
    <col min="10242" max="10242" width="8" style="564" bestFit="1" customWidth="1"/>
    <col min="10243" max="10243" width="2.42578125" style="564" customWidth="1"/>
    <col min="10244" max="10244" width="16" style="564" customWidth="1"/>
    <col min="10245" max="10245" width="7.140625" style="564" bestFit="1" customWidth="1"/>
    <col min="10246" max="10246" width="2.28515625" style="564" customWidth="1"/>
    <col min="10247" max="10247" width="18.28515625" style="564" customWidth="1"/>
    <col min="10248" max="10248" width="8.28515625" style="564" customWidth="1"/>
    <col min="10249" max="10496" width="8.85546875" style="564"/>
    <col min="10497" max="10497" width="20.7109375" style="564" customWidth="1"/>
    <col min="10498" max="10498" width="8" style="564" bestFit="1" customWidth="1"/>
    <col min="10499" max="10499" width="2.42578125" style="564" customWidth="1"/>
    <col min="10500" max="10500" width="16" style="564" customWidth="1"/>
    <col min="10501" max="10501" width="7.140625" style="564" bestFit="1" customWidth="1"/>
    <col min="10502" max="10502" width="2.28515625" style="564" customWidth="1"/>
    <col min="10503" max="10503" width="18.28515625" style="564" customWidth="1"/>
    <col min="10504" max="10504" width="8.28515625" style="564" customWidth="1"/>
    <col min="10505" max="10752" width="8.85546875" style="564"/>
    <col min="10753" max="10753" width="20.7109375" style="564" customWidth="1"/>
    <col min="10754" max="10754" width="8" style="564" bestFit="1" customWidth="1"/>
    <col min="10755" max="10755" width="2.42578125" style="564" customWidth="1"/>
    <col min="10756" max="10756" width="16" style="564" customWidth="1"/>
    <col min="10757" max="10757" width="7.140625" style="564" bestFit="1" customWidth="1"/>
    <col min="10758" max="10758" width="2.28515625" style="564" customWidth="1"/>
    <col min="10759" max="10759" width="18.28515625" style="564" customWidth="1"/>
    <col min="10760" max="10760" width="8.28515625" style="564" customWidth="1"/>
    <col min="10761" max="11008" width="8.85546875" style="564"/>
    <col min="11009" max="11009" width="20.7109375" style="564" customWidth="1"/>
    <col min="11010" max="11010" width="8" style="564" bestFit="1" customWidth="1"/>
    <col min="11011" max="11011" width="2.42578125" style="564" customWidth="1"/>
    <col min="11012" max="11012" width="16" style="564" customWidth="1"/>
    <col min="11013" max="11013" width="7.140625" style="564" bestFit="1" customWidth="1"/>
    <col min="11014" max="11014" width="2.28515625" style="564" customWidth="1"/>
    <col min="11015" max="11015" width="18.28515625" style="564" customWidth="1"/>
    <col min="11016" max="11016" width="8.28515625" style="564" customWidth="1"/>
    <col min="11017" max="11264" width="8.85546875" style="564"/>
    <col min="11265" max="11265" width="20.7109375" style="564" customWidth="1"/>
    <col min="11266" max="11266" width="8" style="564" bestFit="1" customWidth="1"/>
    <col min="11267" max="11267" width="2.42578125" style="564" customWidth="1"/>
    <col min="11268" max="11268" width="16" style="564" customWidth="1"/>
    <col min="11269" max="11269" width="7.140625" style="564" bestFit="1" customWidth="1"/>
    <col min="11270" max="11270" width="2.28515625" style="564" customWidth="1"/>
    <col min="11271" max="11271" width="18.28515625" style="564" customWidth="1"/>
    <col min="11272" max="11272" width="8.28515625" style="564" customWidth="1"/>
    <col min="11273" max="11520" width="8.85546875" style="564"/>
    <col min="11521" max="11521" width="20.7109375" style="564" customWidth="1"/>
    <col min="11522" max="11522" width="8" style="564" bestFit="1" customWidth="1"/>
    <col min="11523" max="11523" width="2.42578125" style="564" customWidth="1"/>
    <col min="11524" max="11524" width="16" style="564" customWidth="1"/>
    <col min="11525" max="11525" width="7.140625" style="564" bestFit="1" customWidth="1"/>
    <col min="11526" max="11526" width="2.28515625" style="564" customWidth="1"/>
    <col min="11527" max="11527" width="18.28515625" style="564" customWidth="1"/>
    <col min="11528" max="11528" width="8.28515625" style="564" customWidth="1"/>
    <col min="11529" max="11776" width="8.85546875" style="564"/>
    <col min="11777" max="11777" width="20.7109375" style="564" customWidth="1"/>
    <col min="11778" max="11778" width="8" style="564" bestFit="1" customWidth="1"/>
    <col min="11779" max="11779" width="2.42578125" style="564" customWidth="1"/>
    <col min="11780" max="11780" width="16" style="564" customWidth="1"/>
    <col min="11781" max="11781" width="7.140625" style="564" bestFit="1" customWidth="1"/>
    <col min="11782" max="11782" width="2.28515625" style="564" customWidth="1"/>
    <col min="11783" max="11783" width="18.28515625" style="564" customWidth="1"/>
    <col min="11784" max="11784" width="8.28515625" style="564" customWidth="1"/>
    <col min="11785" max="12032" width="8.85546875" style="564"/>
    <col min="12033" max="12033" width="20.7109375" style="564" customWidth="1"/>
    <col min="12034" max="12034" width="8" style="564" bestFit="1" customWidth="1"/>
    <col min="12035" max="12035" width="2.42578125" style="564" customWidth="1"/>
    <col min="12036" max="12036" width="16" style="564" customWidth="1"/>
    <col min="12037" max="12037" width="7.140625" style="564" bestFit="1" customWidth="1"/>
    <col min="12038" max="12038" width="2.28515625" style="564" customWidth="1"/>
    <col min="12039" max="12039" width="18.28515625" style="564" customWidth="1"/>
    <col min="12040" max="12040" width="8.28515625" style="564" customWidth="1"/>
    <col min="12041" max="12288" width="8.85546875" style="564"/>
    <col min="12289" max="12289" width="20.7109375" style="564" customWidth="1"/>
    <col min="12290" max="12290" width="8" style="564" bestFit="1" customWidth="1"/>
    <col min="12291" max="12291" width="2.42578125" style="564" customWidth="1"/>
    <col min="12292" max="12292" width="16" style="564" customWidth="1"/>
    <col min="12293" max="12293" width="7.140625" style="564" bestFit="1" customWidth="1"/>
    <col min="12294" max="12294" width="2.28515625" style="564" customWidth="1"/>
    <col min="12295" max="12295" width="18.28515625" style="564" customWidth="1"/>
    <col min="12296" max="12296" width="8.28515625" style="564" customWidth="1"/>
    <col min="12297" max="12544" width="8.85546875" style="564"/>
    <col min="12545" max="12545" width="20.7109375" style="564" customWidth="1"/>
    <col min="12546" max="12546" width="8" style="564" bestFit="1" customWidth="1"/>
    <col min="12547" max="12547" width="2.42578125" style="564" customWidth="1"/>
    <col min="12548" max="12548" width="16" style="564" customWidth="1"/>
    <col min="12549" max="12549" width="7.140625" style="564" bestFit="1" customWidth="1"/>
    <col min="12550" max="12550" width="2.28515625" style="564" customWidth="1"/>
    <col min="12551" max="12551" width="18.28515625" style="564" customWidth="1"/>
    <col min="12552" max="12552" width="8.28515625" style="564" customWidth="1"/>
    <col min="12553" max="12800" width="8.85546875" style="564"/>
    <col min="12801" max="12801" width="20.7109375" style="564" customWidth="1"/>
    <col min="12802" max="12802" width="8" style="564" bestFit="1" customWidth="1"/>
    <col min="12803" max="12803" width="2.42578125" style="564" customWidth="1"/>
    <col min="12804" max="12804" width="16" style="564" customWidth="1"/>
    <col min="12805" max="12805" width="7.140625" style="564" bestFit="1" customWidth="1"/>
    <col min="12806" max="12806" width="2.28515625" style="564" customWidth="1"/>
    <col min="12807" max="12807" width="18.28515625" style="564" customWidth="1"/>
    <col min="12808" max="12808" width="8.28515625" style="564" customWidth="1"/>
    <col min="12809" max="13056" width="8.85546875" style="564"/>
    <col min="13057" max="13057" width="20.7109375" style="564" customWidth="1"/>
    <col min="13058" max="13058" width="8" style="564" bestFit="1" customWidth="1"/>
    <col min="13059" max="13059" width="2.42578125" style="564" customWidth="1"/>
    <col min="13060" max="13060" width="16" style="564" customWidth="1"/>
    <col min="13061" max="13061" width="7.140625" style="564" bestFit="1" customWidth="1"/>
    <col min="13062" max="13062" width="2.28515625" style="564" customWidth="1"/>
    <col min="13063" max="13063" width="18.28515625" style="564" customWidth="1"/>
    <col min="13064" max="13064" width="8.28515625" style="564" customWidth="1"/>
    <col min="13065" max="13312" width="8.85546875" style="564"/>
    <col min="13313" max="13313" width="20.7109375" style="564" customWidth="1"/>
    <col min="13314" max="13314" width="8" style="564" bestFit="1" customWidth="1"/>
    <col min="13315" max="13315" width="2.42578125" style="564" customWidth="1"/>
    <col min="13316" max="13316" width="16" style="564" customWidth="1"/>
    <col min="13317" max="13317" width="7.140625" style="564" bestFit="1" customWidth="1"/>
    <col min="13318" max="13318" width="2.28515625" style="564" customWidth="1"/>
    <col min="13319" max="13319" width="18.28515625" style="564" customWidth="1"/>
    <col min="13320" max="13320" width="8.28515625" style="564" customWidth="1"/>
    <col min="13321" max="13568" width="8.85546875" style="564"/>
    <col min="13569" max="13569" width="20.7109375" style="564" customWidth="1"/>
    <col min="13570" max="13570" width="8" style="564" bestFit="1" customWidth="1"/>
    <col min="13571" max="13571" width="2.42578125" style="564" customWidth="1"/>
    <col min="13572" max="13572" width="16" style="564" customWidth="1"/>
    <col min="13573" max="13573" width="7.140625" style="564" bestFit="1" customWidth="1"/>
    <col min="13574" max="13574" width="2.28515625" style="564" customWidth="1"/>
    <col min="13575" max="13575" width="18.28515625" style="564" customWidth="1"/>
    <col min="13576" max="13576" width="8.28515625" style="564" customWidth="1"/>
    <col min="13577" max="13824" width="8.85546875" style="564"/>
    <col min="13825" max="13825" width="20.7109375" style="564" customWidth="1"/>
    <col min="13826" max="13826" width="8" style="564" bestFit="1" customWidth="1"/>
    <col min="13827" max="13827" width="2.42578125" style="564" customWidth="1"/>
    <col min="13828" max="13828" width="16" style="564" customWidth="1"/>
    <col min="13829" max="13829" width="7.140625" style="564" bestFit="1" customWidth="1"/>
    <col min="13830" max="13830" width="2.28515625" style="564" customWidth="1"/>
    <col min="13831" max="13831" width="18.28515625" style="564" customWidth="1"/>
    <col min="13832" max="13832" width="8.28515625" style="564" customWidth="1"/>
    <col min="13833" max="14080" width="8.85546875" style="564"/>
    <col min="14081" max="14081" width="20.7109375" style="564" customWidth="1"/>
    <col min="14082" max="14082" width="8" style="564" bestFit="1" customWidth="1"/>
    <col min="14083" max="14083" width="2.42578125" style="564" customWidth="1"/>
    <col min="14084" max="14084" width="16" style="564" customWidth="1"/>
    <col min="14085" max="14085" width="7.140625" style="564" bestFit="1" customWidth="1"/>
    <col min="14086" max="14086" width="2.28515625" style="564" customWidth="1"/>
    <col min="14087" max="14087" width="18.28515625" style="564" customWidth="1"/>
    <col min="14088" max="14088" width="8.28515625" style="564" customWidth="1"/>
    <col min="14089" max="14336" width="8.85546875" style="564"/>
    <col min="14337" max="14337" width="20.7109375" style="564" customWidth="1"/>
    <col min="14338" max="14338" width="8" style="564" bestFit="1" customWidth="1"/>
    <col min="14339" max="14339" width="2.42578125" style="564" customWidth="1"/>
    <col min="14340" max="14340" width="16" style="564" customWidth="1"/>
    <col min="14341" max="14341" width="7.140625" style="564" bestFit="1" customWidth="1"/>
    <col min="14342" max="14342" width="2.28515625" style="564" customWidth="1"/>
    <col min="14343" max="14343" width="18.28515625" style="564" customWidth="1"/>
    <col min="14344" max="14344" width="8.28515625" style="564" customWidth="1"/>
    <col min="14345" max="14592" width="8.85546875" style="564"/>
    <col min="14593" max="14593" width="20.7109375" style="564" customWidth="1"/>
    <col min="14594" max="14594" width="8" style="564" bestFit="1" customWidth="1"/>
    <col min="14595" max="14595" width="2.42578125" style="564" customWidth="1"/>
    <col min="14596" max="14596" width="16" style="564" customWidth="1"/>
    <col min="14597" max="14597" width="7.140625" style="564" bestFit="1" customWidth="1"/>
    <col min="14598" max="14598" width="2.28515625" style="564" customWidth="1"/>
    <col min="14599" max="14599" width="18.28515625" style="564" customWidth="1"/>
    <col min="14600" max="14600" width="8.28515625" style="564" customWidth="1"/>
    <col min="14601" max="14848" width="8.85546875" style="564"/>
    <col min="14849" max="14849" width="20.7109375" style="564" customWidth="1"/>
    <col min="14850" max="14850" width="8" style="564" bestFit="1" customWidth="1"/>
    <col min="14851" max="14851" width="2.42578125" style="564" customWidth="1"/>
    <col min="14852" max="14852" width="16" style="564" customWidth="1"/>
    <col min="14853" max="14853" width="7.140625" style="564" bestFit="1" customWidth="1"/>
    <col min="14854" max="14854" width="2.28515625" style="564" customWidth="1"/>
    <col min="14855" max="14855" width="18.28515625" style="564" customWidth="1"/>
    <col min="14856" max="14856" width="8.28515625" style="564" customWidth="1"/>
    <col min="14857" max="15104" width="8.85546875" style="564"/>
    <col min="15105" max="15105" width="20.7109375" style="564" customWidth="1"/>
    <col min="15106" max="15106" width="8" style="564" bestFit="1" customWidth="1"/>
    <col min="15107" max="15107" width="2.42578125" style="564" customWidth="1"/>
    <col min="15108" max="15108" width="16" style="564" customWidth="1"/>
    <col min="15109" max="15109" width="7.140625" style="564" bestFit="1" customWidth="1"/>
    <col min="15110" max="15110" width="2.28515625" style="564" customWidth="1"/>
    <col min="15111" max="15111" width="18.28515625" style="564" customWidth="1"/>
    <col min="15112" max="15112" width="8.28515625" style="564" customWidth="1"/>
    <col min="15113" max="15360" width="8.85546875" style="564"/>
    <col min="15361" max="15361" width="20.7109375" style="564" customWidth="1"/>
    <col min="15362" max="15362" width="8" style="564" bestFit="1" customWidth="1"/>
    <col min="15363" max="15363" width="2.42578125" style="564" customWidth="1"/>
    <col min="15364" max="15364" width="16" style="564" customWidth="1"/>
    <col min="15365" max="15365" width="7.140625" style="564" bestFit="1" customWidth="1"/>
    <col min="15366" max="15366" width="2.28515625" style="564" customWidth="1"/>
    <col min="15367" max="15367" width="18.28515625" style="564" customWidth="1"/>
    <col min="15368" max="15368" width="8.28515625" style="564" customWidth="1"/>
    <col min="15369" max="15616" width="8.85546875" style="564"/>
    <col min="15617" max="15617" width="20.7109375" style="564" customWidth="1"/>
    <col min="15618" max="15618" width="8" style="564" bestFit="1" customWidth="1"/>
    <col min="15619" max="15619" width="2.42578125" style="564" customWidth="1"/>
    <col min="15620" max="15620" width="16" style="564" customWidth="1"/>
    <col min="15621" max="15621" width="7.140625" style="564" bestFit="1" customWidth="1"/>
    <col min="15622" max="15622" width="2.28515625" style="564" customWidth="1"/>
    <col min="15623" max="15623" width="18.28515625" style="564" customWidth="1"/>
    <col min="15624" max="15624" width="8.28515625" style="564" customWidth="1"/>
    <col min="15625" max="15872" width="8.85546875" style="564"/>
    <col min="15873" max="15873" width="20.7109375" style="564" customWidth="1"/>
    <col min="15874" max="15874" width="8" style="564" bestFit="1" customWidth="1"/>
    <col min="15875" max="15875" width="2.42578125" style="564" customWidth="1"/>
    <col min="15876" max="15876" width="16" style="564" customWidth="1"/>
    <col min="15877" max="15877" width="7.140625" style="564" bestFit="1" customWidth="1"/>
    <col min="15878" max="15878" width="2.28515625" style="564" customWidth="1"/>
    <col min="15879" max="15879" width="18.28515625" style="564" customWidth="1"/>
    <col min="15880" max="15880" width="8.28515625" style="564" customWidth="1"/>
    <col min="15881" max="16128" width="8.85546875" style="564"/>
    <col min="16129" max="16129" width="20.7109375" style="564" customWidth="1"/>
    <col min="16130" max="16130" width="8" style="564" bestFit="1" customWidth="1"/>
    <col min="16131" max="16131" width="2.42578125" style="564" customWidth="1"/>
    <col min="16132" max="16132" width="16" style="564" customWidth="1"/>
    <col min="16133" max="16133" width="7.140625" style="564" bestFit="1" customWidth="1"/>
    <col min="16134" max="16134" width="2.28515625" style="564" customWidth="1"/>
    <col min="16135" max="16135" width="18.28515625" style="564" customWidth="1"/>
    <col min="16136" max="16136" width="8.28515625" style="564" customWidth="1"/>
    <col min="16137" max="16384" width="8.85546875" style="564"/>
  </cols>
  <sheetData>
    <row r="1" spans="1:8" ht="15" hidden="1" customHeight="1">
      <c r="A1" s="1753"/>
      <c r="B1" s="1754"/>
      <c r="C1" s="1754"/>
      <c r="D1" s="1754"/>
      <c r="E1" s="1754"/>
      <c r="F1" s="1754"/>
      <c r="G1" s="1754"/>
      <c r="H1" s="1755"/>
    </row>
    <row r="2" spans="1:8" ht="15" customHeight="1">
      <c r="A2" s="1736" t="s">
        <v>675</v>
      </c>
      <c r="B2" s="1737"/>
      <c r="C2" s="1737"/>
      <c r="D2" s="1737"/>
      <c r="E2" s="1737"/>
      <c r="F2" s="1737"/>
      <c r="G2" s="1737"/>
      <c r="H2" s="1738"/>
    </row>
    <row r="3" spans="1:8" s="565" customFormat="1" ht="15" customHeight="1">
      <c r="A3" s="1756" t="s">
        <v>676</v>
      </c>
      <c r="B3" s="1757"/>
      <c r="C3" s="1757"/>
      <c r="D3" s="1757"/>
      <c r="E3" s="1757"/>
      <c r="F3" s="1757"/>
      <c r="G3" s="1757"/>
      <c r="H3" s="1758"/>
    </row>
    <row r="4" spans="1:8" ht="13.15" customHeight="1">
      <c r="A4" s="1742" t="s">
        <v>640</v>
      </c>
      <c r="B4" s="1743"/>
      <c r="C4" s="1743"/>
      <c r="D4" s="1743"/>
      <c r="E4" s="1743"/>
      <c r="F4" s="1743"/>
      <c r="G4" s="1743"/>
      <c r="H4" s="1744"/>
    </row>
    <row r="5" spans="1:8" ht="19.899999999999999" customHeight="1">
      <c r="A5" s="566" t="s">
        <v>141</v>
      </c>
      <c r="B5" s="567">
        <v>2022</v>
      </c>
      <c r="C5" s="568"/>
      <c r="D5" s="569" t="s">
        <v>141</v>
      </c>
      <c r="E5" s="567">
        <v>2022</v>
      </c>
      <c r="F5" s="568"/>
      <c r="G5" s="569" t="s">
        <v>141</v>
      </c>
      <c r="H5" s="570">
        <v>2022</v>
      </c>
    </row>
    <row r="6" spans="1:8" s="565" customFormat="1" ht="19.899999999999999" customHeight="1">
      <c r="A6" s="571" t="s">
        <v>132</v>
      </c>
      <c r="B6" s="572">
        <f>SUM(B7:B24)+SUM(E6:E24)+SUM(H6:H24)</f>
        <v>501747</v>
      </c>
      <c r="C6" s="573"/>
      <c r="D6" s="574" t="s">
        <v>188</v>
      </c>
      <c r="E6" s="575">
        <v>3096</v>
      </c>
      <c r="F6" s="576"/>
      <c r="G6" s="574" t="s">
        <v>169</v>
      </c>
      <c r="H6" s="577">
        <v>2218</v>
      </c>
    </row>
    <row r="7" spans="1:8" ht="19.899999999999999" customHeight="1">
      <c r="A7" s="578"/>
      <c r="B7" s="579"/>
      <c r="C7" s="579"/>
      <c r="D7" s="574" t="s">
        <v>190</v>
      </c>
      <c r="E7" s="575">
        <v>2946</v>
      </c>
      <c r="F7" s="576"/>
      <c r="G7" s="574" t="s">
        <v>171</v>
      </c>
      <c r="H7" s="580">
        <v>5452</v>
      </c>
    </row>
    <row r="8" spans="1:8" ht="19.899999999999999" customHeight="1">
      <c r="A8" s="578" t="s">
        <v>154</v>
      </c>
      <c r="B8" s="575">
        <v>3029</v>
      </c>
      <c r="C8" s="576"/>
      <c r="D8" s="574" t="s">
        <v>192</v>
      </c>
      <c r="E8" s="575">
        <v>1032</v>
      </c>
      <c r="F8" s="576"/>
      <c r="G8" s="574" t="s">
        <v>173</v>
      </c>
      <c r="H8" s="580">
        <v>13010</v>
      </c>
    </row>
    <row r="9" spans="1:8" ht="19.899999999999999" customHeight="1">
      <c r="A9" s="578" t="s">
        <v>156</v>
      </c>
      <c r="B9" s="575">
        <v>364</v>
      </c>
      <c r="C9" s="576"/>
      <c r="D9" s="574" t="s">
        <v>194</v>
      </c>
      <c r="E9" s="575">
        <v>8846</v>
      </c>
      <c r="F9" s="576"/>
      <c r="G9" s="574" t="s">
        <v>175</v>
      </c>
      <c r="H9" s="580">
        <v>1439</v>
      </c>
    </row>
    <row r="10" spans="1:8" ht="19.899999999999999" customHeight="1">
      <c r="A10" s="578" t="s">
        <v>158</v>
      </c>
      <c r="B10" s="575">
        <v>9496</v>
      </c>
      <c r="C10" s="576"/>
      <c r="D10" s="574" t="s">
        <v>196</v>
      </c>
      <c r="E10" s="575">
        <v>11586</v>
      </c>
      <c r="F10" s="576"/>
      <c r="G10" s="574" t="s">
        <v>177</v>
      </c>
      <c r="H10" s="580">
        <v>4746</v>
      </c>
    </row>
    <row r="11" spans="1:8" ht="19.899999999999999" customHeight="1">
      <c r="A11" s="578" t="s">
        <v>160</v>
      </c>
      <c r="B11" s="575">
        <v>1844</v>
      </c>
      <c r="C11" s="576"/>
      <c r="D11" s="574" t="s">
        <v>198</v>
      </c>
      <c r="E11" s="575">
        <v>10170</v>
      </c>
      <c r="F11" s="576"/>
      <c r="G11" s="574" t="s">
        <v>179</v>
      </c>
      <c r="H11" s="580">
        <v>747</v>
      </c>
    </row>
    <row r="12" spans="1:8" ht="19.899999999999999" customHeight="1">
      <c r="A12" s="578" t="s">
        <v>162</v>
      </c>
      <c r="B12" s="575">
        <v>98599</v>
      </c>
      <c r="C12" s="576"/>
      <c r="D12" s="574" t="s">
        <v>200</v>
      </c>
      <c r="E12" s="575">
        <v>7087</v>
      </c>
      <c r="F12" s="576"/>
      <c r="G12" s="574" t="s">
        <v>181</v>
      </c>
      <c r="H12" s="580">
        <v>8083</v>
      </c>
    </row>
    <row r="13" spans="1:8" ht="19.899999999999999" customHeight="1">
      <c r="A13" s="578" t="s">
        <v>164</v>
      </c>
      <c r="B13" s="575">
        <v>11091</v>
      </c>
      <c r="C13" s="576"/>
      <c r="D13" s="574" t="s">
        <v>202</v>
      </c>
      <c r="E13" s="575">
        <v>1124</v>
      </c>
      <c r="F13" s="576"/>
      <c r="G13" s="574" t="s">
        <v>183</v>
      </c>
      <c r="H13" s="580">
        <v>39491</v>
      </c>
    </row>
    <row r="14" spans="1:8" ht="19.899999999999999" customHeight="1">
      <c r="A14" s="578" t="s">
        <v>166</v>
      </c>
      <c r="B14" s="575">
        <v>5997</v>
      </c>
      <c r="C14" s="576"/>
      <c r="D14" s="574" t="s">
        <v>204</v>
      </c>
      <c r="E14" s="575">
        <v>5368</v>
      </c>
      <c r="F14" s="576"/>
      <c r="G14" s="574" t="s">
        <v>185</v>
      </c>
      <c r="H14" s="580">
        <v>6758</v>
      </c>
    </row>
    <row r="15" spans="1:8" ht="19.899999999999999" customHeight="1">
      <c r="A15" s="578" t="s">
        <v>168</v>
      </c>
      <c r="B15" s="575">
        <v>7617</v>
      </c>
      <c r="C15" s="576"/>
      <c r="D15" s="574" t="s">
        <v>206</v>
      </c>
      <c r="E15" s="575">
        <v>1157</v>
      </c>
      <c r="F15" s="576"/>
      <c r="G15" s="574" t="s">
        <v>187</v>
      </c>
      <c r="H15" s="580">
        <v>837</v>
      </c>
    </row>
    <row r="16" spans="1:8" ht="19.899999999999999" customHeight="1">
      <c r="A16" s="578" t="s">
        <v>170</v>
      </c>
      <c r="B16" s="575">
        <v>3707</v>
      </c>
      <c r="C16" s="576"/>
      <c r="D16" s="574" t="s">
        <v>152</v>
      </c>
      <c r="E16" s="575">
        <v>1310</v>
      </c>
      <c r="F16" s="576"/>
      <c r="G16" s="574" t="s">
        <v>189</v>
      </c>
      <c r="H16" s="580">
        <v>10876</v>
      </c>
    </row>
    <row r="17" spans="1:8" ht="19.899999999999999" customHeight="1">
      <c r="A17" s="578" t="s">
        <v>172</v>
      </c>
      <c r="B17" s="575">
        <v>46038</v>
      </c>
      <c r="C17" s="576"/>
      <c r="D17" s="574" t="s">
        <v>153</v>
      </c>
      <c r="E17" s="575">
        <v>8825</v>
      </c>
      <c r="F17" s="576"/>
      <c r="G17" s="574" t="s">
        <v>191</v>
      </c>
      <c r="H17" s="580">
        <v>9966</v>
      </c>
    </row>
    <row r="18" spans="1:8" ht="19.899999999999999" customHeight="1">
      <c r="A18" s="578" t="s">
        <v>174</v>
      </c>
      <c r="B18" s="575">
        <v>17783</v>
      </c>
      <c r="C18" s="576"/>
      <c r="D18" s="574" t="s">
        <v>155</v>
      </c>
      <c r="E18" s="575">
        <v>1598</v>
      </c>
      <c r="F18" s="576"/>
      <c r="G18" s="574" t="s">
        <v>193</v>
      </c>
      <c r="H18" s="580">
        <v>577</v>
      </c>
    </row>
    <row r="19" spans="1:8" ht="19.899999999999999" customHeight="1">
      <c r="A19" s="578" t="s">
        <v>176</v>
      </c>
      <c r="B19" s="575">
        <v>1377</v>
      </c>
      <c r="C19" s="576"/>
      <c r="D19" s="574" t="s">
        <v>157</v>
      </c>
      <c r="E19" s="575">
        <v>17168</v>
      </c>
      <c r="F19" s="576"/>
      <c r="G19" s="574" t="s">
        <v>195</v>
      </c>
      <c r="H19" s="580">
        <v>4849</v>
      </c>
    </row>
    <row r="20" spans="1:8" ht="19.899999999999999" customHeight="1">
      <c r="A20" s="578" t="s">
        <v>178</v>
      </c>
      <c r="B20" s="575">
        <v>1960</v>
      </c>
      <c r="C20" s="576"/>
      <c r="D20" s="574" t="s">
        <v>159</v>
      </c>
      <c r="E20" s="575">
        <v>1371</v>
      </c>
      <c r="F20" s="576"/>
      <c r="G20" s="574" t="s">
        <v>197</v>
      </c>
      <c r="H20" s="580">
        <v>3790</v>
      </c>
    </row>
    <row r="21" spans="1:8" ht="19.899999999999999" customHeight="1">
      <c r="A21" s="578" t="s">
        <v>180</v>
      </c>
      <c r="B21" s="575">
        <v>16638</v>
      </c>
      <c r="C21" s="576"/>
      <c r="D21" s="574" t="s">
        <v>161</v>
      </c>
      <c r="E21" s="575">
        <v>46923</v>
      </c>
      <c r="F21" s="576"/>
      <c r="G21" s="574" t="s">
        <v>199</v>
      </c>
      <c r="H21" s="580">
        <v>1443</v>
      </c>
    </row>
    <row r="22" spans="1:8" ht="19.899999999999999" customHeight="1">
      <c r="A22" s="578" t="s">
        <v>182</v>
      </c>
      <c r="B22" s="575">
        <v>5198</v>
      </c>
      <c r="C22" s="576"/>
      <c r="D22" s="574" t="s">
        <v>163</v>
      </c>
      <c r="E22" s="575">
        <v>11335</v>
      </c>
      <c r="F22" s="576"/>
      <c r="G22" s="574" t="s">
        <v>201</v>
      </c>
      <c r="H22" s="580">
        <v>43</v>
      </c>
    </row>
    <row r="23" spans="1:8" ht="19.899999999999999" customHeight="1">
      <c r="A23" s="578" t="s">
        <v>184</v>
      </c>
      <c r="B23" s="575">
        <v>2223</v>
      </c>
      <c r="C23" s="576"/>
      <c r="D23" s="574" t="s">
        <v>165</v>
      </c>
      <c r="E23" s="575">
        <v>538</v>
      </c>
      <c r="F23" s="576"/>
      <c r="G23" s="574" t="s">
        <v>677</v>
      </c>
      <c r="H23" s="580">
        <v>21</v>
      </c>
    </row>
    <row r="24" spans="1:8" ht="19.899999999999999" customHeight="1" thickBot="1">
      <c r="A24" s="581" t="s">
        <v>186</v>
      </c>
      <c r="B24" s="575">
        <v>2273</v>
      </c>
      <c r="C24" s="582"/>
      <c r="D24" s="583" t="s">
        <v>167</v>
      </c>
      <c r="E24" s="575">
        <v>10687</v>
      </c>
      <c r="F24" s="582"/>
      <c r="G24" s="583" t="s">
        <v>678</v>
      </c>
      <c r="H24" s="986" t="s">
        <v>63</v>
      </c>
    </row>
    <row r="25" spans="1:8" ht="19.899999999999999" customHeight="1">
      <c r="A25" s="584" t="s">
        <v>679</v>
      </c>
      <c r="B25" s="585"/>
      <c r="C25" s="585"/>
      <c r="D25" s="586"/>
      <c r="E25" s="586"/>
      <c r="F25" s="586"/>
      <c r="G25" s="586"/>
      <c r="H25" s="587"/>
    </row>
    <row r="26" spans="1:8" ht="19.899999999999999" customHeight="1" thickBot="1">
      <c r="A26" s="1759" t="s">
        <v>680</v>
      </c>
      <c r="B26" s="1760"/>
      <c r="C26" s="1760"/>
      <c r="D26" s="1760"/>
      <c r="E26" s="1760"/>
      <c r="F26" s="1760"/>
      <c r="G26" s="1760"/>
      <c r="H26" s="588"/>
    </row>
    <row r="27" spans="1:8">
      <c r="A27" s="589"/>
      <c r="B27" s="590"/>
      <c r="C27" s="590"/>
      <c r="D27" s="591"/>
      <c r="E27" s="591"/>
      <c r="F27" s="591"/>
      <c r="G27" s="591"/>
      <c r="H27" s="591"/>
    </row>
    <row r="28" spans="1:8">
      <c r="A28" s="589"/>
      <c r="B28" s="590"/>
      <c r="C28" s="590"/>
      <c r="D28" s="591"/>
      <c r="E28" s="591"/>
      <c r="F28" s="591"/>
      <c r="G28" s="591"/>
      <c r="H28" s="591"/>
    </row>
    <row r="29" spans="1:8">
      <c r="A29" s="589"/>
      <c r="B29" s="590"/>
      <c r="C29" s="590"/>
      <c r="D29" s="591"/>
      <c r="E29" s="591"/>
      <c r="F29" s="591"/>
      <c r="G29" s="591"/>
      <c r="H29" s="591"/>
    </row>
    <row r="30" spans="1:8">
      <c r="A30" s="592"/>
      <c r="B30" s="593"/>
      <c r="C30" s="593"/>
    </row>
    <row r="31" spans="1:8">
      <c r="A31" s="592"/>
      <c r="B31" s="593"/>
      <c r="C31" s="593"/>
    </row>
    <row r="32" spans="1:8">
      <c r="A32" s="592"/>
      <c r="B32" s="593"/>
      <c r="C32" s="593"/>
    </row>
    <row r="33" spans="1:3">
      <c r="A33" s="592"/>
      <c r="B33" s="593"/>
      <c r="C33" s="593"/>
    </row>
    <row r="34" spans="1:3">
      <c r="A34" s="592"/>
      <c r="B34" s="593"/>
      <c r="C34" s="593"/>
    </row>
    <row r="35" spans="1:3">
      <c r="A35" s="592"/>
      <c r="B35" s="593"/>
      <c r="C35" s="593"/>
    </row>
    <row r="36" spans="1:3">
      <c r="A36" s="592"/>
      <c r="B36" s="593"/>
      <c r="C36" s="593"/>
    </row>
    <row r="37" spans="1:3">
      <c r="A37" s="592"/>
      <c r="B37" s="593"/>
      <c r="C37" s="593"/>
    </row>
    <row r="38" spans="1:3">
      <c r="A38" s="592"/>
      <c r="B38" s="593"/>
      <c r="C38" s="593"/>
    </row>
    <row r="39" spans="1:3">
      <c r="A39" s="592"/>
      <c r="B39" s="593"/>
      <c r="C39" s="593"/>
    </row>
    <row r="40" spans="1:3">
      <c r="A40" s="592"/>
      <c r="B40" s="593"/>
      <c r="C40" s="593"/>
    </row>
    <row r="41" spans="1:3">
      <c r="A41" s="592"/>
      <c r="B41" s="593"/>
      <c r="C41" s="593"/>
    </row>
    <row r="42" spans="1:3">
      <c r="A42" s="592"/>
      <c r="B42" s="593"/>
      <c r="C42" s="593"/>
    </row>
    <row r="43" spans="1:3">
      <c r="A43" s="592"/>
      <c r="B43" s="593"/>
      <c r="C43" s="593"/>
    </row>
    <row r="44" spans="1:3">
      <c r="A44" s="592"/>
      <c r="B44" s="593"/>
      <c r="C44" s="593"/>
    </row>
    <row r="45" spans="1:3">
      <c r="A45" s="592"/>
      <c r="B45" s="593"/>
      <c r="C45" s="593"/>
    </row>
    <row r="46" spans="1:3">
      <c r="A46" s="592"/>
      <c r="B46" s="593"/>
      <c r="C46" s="593"/>
    </row>
    <row r="47" spans="1:3">
      <c r="A47" s="592"/>
      <c r="B47" s="593"/>
      <c r="C47" s="593"/>
    </row>
    <row r="48" spans="1:3">
      <c r="A48" s="592"/>
      <c r="B48" s="593"/>
      <c r="C48" s="593"/>
    </row>
    <row r="49" spans="1:3">
      <c r="A49" s="592"/>
      <c r="B49" s="593"/>
      <c r="C49" s="593"/>
    </row>
    <row r="50" spans="1:3">
      <c r="A50" s="592"/>
      <c r="B50" s="593"/>
      <c r="C50" s="593"/>
    </row>
    <row r="51" spans="1:3">
      <c r="A51" s="592"/>
      <c r="B51" s="593"/>
      <c r="C51" s="593"/>
    </row>
    <row r="52" spans="1:3">
      <c r="A52" s="592"/>
      <c r="B52" s="593"/>
      <c r="C52" s="593"/>
    </row>
    <row r="53" spans="1:3">
      <c r="A53" s="592"/>
      <c r="B53" s="593"/>
      <c r="C53" s="593"/>
    </row>
    <row r="54" spans="1:3">
      <c r="A54" s="592"/>
      <c r="B54" s="593"/>
      <c r="C54" s="593"/>
    </row>
    <row r="55" spans="1:3">
      <c r="A55" s="592"/>
      <c r="B55" s="593"/>
      <c r="C55" s="593"/>
    </row>
    <row r="56" spans="1:3">
      <c r="A56" s="592"/>
      <c r="B56" s="593"/>
      <c r="C56" s="593"/>
    </row>
    <row r="57" spans="1:3">
      <c r="A57" s="592"/>
      <c r="B57" s="593"/>
      <c r="C57" s="593"/>
    </row>
    <row r="58" spans="1:3">
      <c r="A58" s="592"/>
      <c r="B58" s="593"/>
      <c r="C58" s="593"/>
    </row>
    <row r="59" spans="1:3">
      <c r="A59" s="592"/>
      <c r="B59" s="593"/>
      <c r="C59" s="593"/>
    </row>
    <row r="60" spans="1:3">
      <c r="A60" s="592"/>
      <c r="B60" s="593"/>
      <c r="C60" s="593"/>
    </row>
    <row r="61" spans="1:3">
      <c r="A61" s="592"/>
      <c r="B61" s="593"/>
      <c r="C61" s="593"/>
    </row>
    <row r="62" spans="1:3">
      <c r="A62" s="592"/>
      <c r="B62" s="593"/>
      <c r="C62" s="593"/>
    </row>
    <row r="63" spans="1:3">
      <c r="A63" s="592"/>
      <c r="B63" s="593"/>
      <c r="C63" s="593"/>
    </row>
    <row r="64" spans="1:3">
      <c r="A64" s="592"/>
      <c r="B64" s="593"/>
      <c r="C64" s="593"/>
    </row>
    <row r="65" spans="1:3">
      <c r="A65" s="592"/>
      <c r="B65" s="593"/>
      <c r="C65" s="593"/>
    </row>
    <row r="66" spans="1:3">
      <c r="A66" s="592"/>
      <c r="B66" s="593"/>
      <c r="C66" s="593"/>
    </row>
    <row r="67" spans="1:3">
      <c r="A67" s="592"/>
      <c r="B67" s="593"/>
      <c r="C67" s="593"/>
    </row>
    <row r="68" spans="1:3">
      <c r="A68" s="592"/>
      <c r="B68" s="593"/>
      <c r="C68" s="593"/>
    </row>
    <row r="69" spans="1:3">
      <c r="A69" s="592"/>
      <c r="B69" s="593"/>
      <c r="C69" s="593"/>
    </row>
    <row r="70" spans="1:3">
      <c r="A70" s="592"/>
      <c r="B70" s="593"/>
      <c r="C70" s="593"/>
    </row>
    <row r="71" spans="1:3">
      <c r="A71" s="592"/>
      <c r="B71" s="593"/>
      <c r="C71" s="593"/>
    </row>
    <row r="72" spans="1:3">
      <c r="A72" s="592"/>
      <c r="B72" s="593"/>
      <c r="C72" s="593"/>
    </row>
    <row r="73" spans="1:3">
      <c r="A73" s="592"/>
      <c r="B73" s="593"/>
      <c r="C73" s="593"/>
    </row>
    <row r="74" spans="1:3">
      <c r="A74" s="592"/>
      <c r="B74" s="593"/>
      <c r="C74" s="593"/>
    </row>
    <row r="75" spans="1:3">
      <c r="A75" s="592"/>
      <c r="B75" s="593"/>
      <c r="C75" s="593"/>
    </row>
    <row r="76" spans="1:3">
      <c r="A76" s="592"/>
      <c r="B76" s="593"/>
      <c r="C76" s="593"/>
    </row>
    <row r="77" spans="1:3">
      <c r="A77" s="592"/>
      <c r="B77" s="593"/>
      <c r="C77" s="593"/>
    </row>
    <row r="78" spans="1:3">
      <c r="A78" s="592"/>
      <c r="B78" s="593"/>
      <c r="C78" s="593"/>
    </row>
    <row r="79" spans="1:3">
      <c r="A79" s="592"/>
      <c r="B79" s="593"/>
      <c r="C79" s="593"/>
    </row>
    <row r="80" spans="1:3">
      <c r="A80" s="592"/>
      <c r="B80" s="593"/>
      <c r="C80" s="593"/>
    </row>
    <row r="81" spans="1:3">
      <c r="A81" s="592"/>
      <c r="B81" s="593"/>
      <c r="C81" s="593"/>
    </row>
    <row r="82" spans="1:3">
      <c r="A82" s="592"/>
      <c r="B82" s="593"/>
      <c r="C82" s="593"/>
    </row>
    <row r="83" spans="1:3">
      <c r="A83" s="592"/>
      <c r="B83" s="593"/>
      <c r="C83" s="593"/>
    </row>
    <row r="84" spans="1:3">
      <c r="A84" s="592"/>
      <c r="B84" s="593"/>
      <c r="C84" s="593"/>
    </row>
    <row r="85" spans="1:3">
      <c r="A85" s="592"/>
      <c r="B85" s="593"/>
      <c r="C85" s="593"/>
    </row>
    <row r="86" spans="1:3">
      <c r="A86" s="592"/>
      <c r="B86" s="593"/>
      <c r="C86" s="593"/>
    </row>
    <row r="87" spans="1:3">
      <c r="A87" s="592"/>
      <c r="B87" s="593"/>
      <c r="C87" s="593"/>
    </row>
    <row r="88" spans="1:3">
      <c r="A88" s="592"/>
      <c r="B88" s="593"/>
      <c r="C88" s="593"/>
    </row>
    <row r="89" spans="1:3">
      <c r="A89" s="592"/>
      <c r="B89" s="593"/>
      <c r="C89" s="593"/>
    </row>
    <row r="90" spans="1:3">
      <c r="A90" s="592"/>
      <c r="B90" s="593"/>
      <c r="C90" s="593"/>
    </row>
    <row r="91" spans="1:3">
      <c r="A91" s="592"/>
      <c r="B91" s="593"/>
      <c r="C91" s="593"/>
    </row>
    <row r="92" spans="1:3">
      <c r="A92" s="592"/>
      <c r="B92" s="593"/>
      <c r="C92" s="593"/>
    </row>
    <row r="93" spans="1:3">
      <c r="A93" s="592"/>
      <c r="B93" s="593"/>
      <c r="C93" s="593"/>
    </row>
    <row r="94" spans="1:3">
      <c r="A94" s="592"/>
      <c r="B94" s="593"/>
      <c r="C94" s="593"/>
    </row>
    <row r="95" spans="1:3">
      <c r="A95" s="592"/>
      <c r="B95" s="593"/>
      <c r="C95" s="593"/>
    </row>
    <row r="96" spans="1:3">
      <c r="A96" s="592"/>
      <c r="B96" s="593"/>
      <c r="C96" s="593"/>
    </row>
    <row r="97" spans="1:3">
      <c r="A97" s="592"/>
      <c r="B97" s="593"/>
      <c r="C97" s="593"/>
    </row>
    <row r="98" spans="1:3">
      <c r="A98" s="592"/>
      <c r="B98" s="593"/>
      <c r="C98" s="593"/>
    </row>
    <row r="99" spans="1:3">
      <c r="A99" s="592"/>
      <c r="B99" s="593"/>
      <c r="C99" s="593"/>
    </row>
    <row r="100" spans="1:3">
      <c r="A100" s="592"/>
      <c r="B100" s="593"/>
      <c r="C100" s="593"/>
    </row>
    <row r="101" spans="1:3">
      <c r="A101" s="592"/>
      <c r="B101" s="593"/>
      <c r="C101" s="593"/>
    </row>
    <row r="102" spans="1:3">
      <c r="A102" s="592"/>
      <c r="B102" s="593"/>
      <c r="C102" s="593"/>
    </row>
    <row r="103" spans="1:3">
      <c r="A103" s="592"/>
      <c r="B103" s="593"/>
      <c r="C103" s="593"/>
    </row>
    <row r="104" spans="1:3">
      <c r="A104" s="592"/>
      <c r="B104" s="593"/>
      <c r="C104" s="593"/>
    </row>
    <row r="105" spans="1:3">
      <c r="A105" s="592"/>
      <c r="B105" s="593"/>
      <c r="C105" s="593"/>
    </row>
    <row r="106" spans="1:3">
      <c r="A106" s="592"/>
      <c r="B106" s="593"/>
      <c r="C106" s="593"/>
    </row>
    <row r="107" spans="1:3">
      <c r="A107" s="592"/>
      <c r="B107" s="593"/>
      <c r="C107" s="593"/>
    </row>
    <row r="108" spans="1:3">
      <c r="A108" s="592"/>
      <c r="B108" s="593"/>
      <c r="C108" s="593"/>
    </row>
    <row r="109" spans="1:3">
      <c r="A109" s="592"/>
      <c r="B109" s="593"/>
      <c r="C109" s="593"/>
    </row>
    <row r="110" spans="1:3">
      <c r="A110" s="592"/>
      <c r="B110" s="593"/>
      <c r="C110" s="593"/>
    </row>
    <row r="111" spans="1:3">
      <c r="A111" s="592"/>
      <c r="B111" s="593"/>
      <c r="C111" s="593"/>
    </row>
    <row r="112" spans="1:3">
      <c r="A112" s="592"/>
      <c r="B112" s="593"/>
      <c r="C112" s="593"/>
    </row>
    <row r="113" spans="1:3">
      <c r="A113" s="592"/>
      <c r="B113" s="593"/>
      <c r="C113" s="593"/>
    </row>
    <row r="114" spans="1:3">
      <c r="A114" s="592"/>
      <c r="B114" s="593"/>
      <c r="C114" s="593"/>
    </row>
    <row r="115" spans="1:3">
      <c r="A115" s="592"/>
      <c r="B115" s="593"/>
      <c r="C115" s="593"/>
    </row>
    <row r="116" spans="1:3">
      <c r="A116" s="592"/>
      <c r="B116" s="593"/>
      <c r="C116" s="593"/>
    </row>
    <row r="117" spans="1:3">
      <c r="A117" s="592"/>
      <c r="B117" s="593"/>
      <c r="C117" s="593"/>
    </row>
    <row r="118" spans="1:3">
      <c r="A118" s="592"/>
      <c r="B118" s="593"/>
      <c r="C118" s="593"/>
    </row>
    <row r="119" spans="1:3">
      <c r="A119" s="592"/>
      <c r="B119" s="593"/>
      <c r="C119" s="593"/>
    </row>
    <row r="120" spans="1:3">
      <c r="A120" s="592"/>
      <c r="B120" s="593"/>
      <c r="C120" s="593"/>
    </row>
    <row r="121" spans="1:3">
      <c r="A121" s="592"/>
      <c r="B121" s="593"/>
      <c r="C121" s="593"/>
    </row>
    <row r="122" spans="1:3">
      <c r="A122" s="592"/>
    </row>
    <row r="123" spans="1:3">
      <c r="A123" s="592"/>
    </row>
    <row r="124" spans="1:3">
      <c r="A124" s="592"/>
    </row>
    <row r="125" spans="1:3">
      <c r="A125" s="592"/>
    </row>
    <row r="126" spans="1:3">
      <c r="A126" s="592"/>
    </row>
    <row r="127" spans="1:3">
      <c r="A127" s="592"/>
    </row>
    <row r="128" spans="1:3">
      <c r="A128" s="592"/>
    </row>
    <row r="129" spans="1:1">
      <c r="A129" s="592"/>
    </row>
    <row r="130" spans="1:1">
      <c r="A130" s="592"/>
    </row>
    <row r="131" spans="1:1">
      <c r="A131" s="592"/>
    </row>
    <row r="132" spans="1:1">
      <c r="A132" s="592"/>
    </row>
    <row r="133" spans="1:1">
      <c r="A133" s="592"/>
    </row>
    <row r="134" spans="1:1">
      <c r="A134" s="592"/>
    </row>
    <row r="135" spans="1:1">
      <c r="A135" s="592"/>
    </row>
    <row r="136" spans="1:1">
      <c r="A136" s="592"/>
    </row>
    <row r="137" spans="1:1">
      <c r="A137" s="592"/>
    </row>
    <row r="138" spans="1:1">
      <c r="A138" s="592"/>
    </row>
    <row r="139" spans="1:1">
      <c r="A139" s="592"/>
    </row>
    <row r="140" spans="1:1">
      <c r="A140" s="592"/>
    </row>
  </sheetData>
  <sheetProtection algorithmName="SHA-512" hashValue="FZgaCx5idPrs4breYGwINGUArpTTHtjSwtVeKGdD9z8oW4CCYDOCxpvdiXWVyoW/kHPk+DFQZ2FrtnO2qqcOng==" saltValue="C9HSOgBjvBM2a09DSPldcg==" spinCount="100000" sheet="1" formatCells="0" formatColumns="0" formatRows="0" insertColumns="0" insertRows="0" insertHyperlinks="0" deleteColumns="0" deleteRows="0" sort="0" autoFilter="0" pivotTables="0"/>
  <mergeCells count="5">
    <mergeCell ref="A1:H1"/>
    <mergeCell ref="A2:H2"/>
    <mergeCell ref="A3:H3"/>
    <mergeCell ref="A4:H4"/>
    <mergeCell ref="A26:G26"/>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B9516-A6ED-478A-91FE-321A36B258D3}">
  <dimension ref="A1:H141"/>
  <sheetViews>
    <sheetView workbookViewId="0">
      <selection activeCell="J28" sqref="J28"/>
    </sheetView>
  </sheetViews>
  <sheetFormatPr defaultColWidth="8.85546875" defaultRowHeight="12.75"/>
  <cols>
    <col min="1" max="1" width="20.7109375" style="594" customWidth="1"/>
    <col min="2" max="2" width="8" style="594" bestFit="1" customWidth="1"/>
    <col min="3" max="3" width="2.42578125" style="594" customWidth="1"/>
    <col min="4" max="4" width="16" style="594" customWidth="1"/>
    <col min="5" max="5" width="7.7109375" style="594" bestFit="1" customWidth="1"/>
    <col min="6" max="6" width="2.28515625" style="594" customWidth="1"/>
    <col min="7" max="7" width="18.28515625" style="594" customWidth="1"/>
    <col min="8" max="8" width="8.7109375" style="594" customWidth="1"/>
    <col min="9" max="256" width="8.85546875" style="564"/>
    <col min="257" max="257" width="20.7109375" style="564" customWidth="1"/>
    <col min="258" max="258" width="8" style="564" bestFit="1" customWidth="1"/>
    <col min="259" max="259" width="2.42578125" style="564" customWidth="1"/>
    <col min="260" max="260" width="16" style="564" customWidth="1"/>
    <col min="261" max="261" width="7.7109375" style="564" bestFit="1" customWidth="1"/>
    <col min="262" max="262" width="2.28515625" style="564" customWidth="1"/>
    <col min="263" max="263" width="18.28515625" style="564" customWidth="1"/>
    <col min="264" max="264" width="8.7109375" style="564" customWidth="1"/>
    <col min="265" max="512" width="8.85546875" style="564"/>
    <col min="513" max="513" width="20.7109375" style="564" customWidth="1"/>
    <col min="514" max="514" width="8" style="564" bestFit="1" customWidth="1"/>
    <col min="515" max="515" width="2.42578125" style="564" customWidth="1"/>
    <col min="516" max="516" width="16" style="564" customWidth="1"/>
    <col min="517" max="517" width="7.7109375" style="564" bestFit="1" customWidth="1"/>
    <col min="518" max="518" width="2.28515625" style="564" customWidth="1"/>
    <col min="519" max="519" width="18.28515625" style="564" customWidth="1"/>
    <col min="520" max="520" width="8.7109375" style="564" customWidth="1"/>
    <col min="521" max="768" width="8.85546875" style="564"/>
    <col min="769" max="769" width="20.7109375" style="564" customWidth="1"/>
    <col min="770" max="770" width="8" style="564" bestFit="1" customWidth="1"/>
    <col min="771" max="771" width="2.42578125" style="564" customWidth="1"/>
    <col min="772" max="772" width="16" style="564" customWidth="1"/>
    <col min="773" max="773" width="7.7109375" style="564" bestFit="1" customWidth="1"/>
    <col min="774" max="774" width="2.28515625" style="564" customWidth="1"/>
    <col min="775" max="775" width="18.28515625" style="564" customWidth="1"/>
    <col min="776" max="776" width="8.7109375" style="564" customWidth="1"/>
    <col min="777" max="1024" width="8.85546875" style="564"/>
    <col min="1025" max="1025" width="20.7109375" style="564" customWidth="1"/>
    <col min="1026" max="1026" width="8" style="564" bestFit="1" customWidth="1"/>
    <col min="1027" max="1027" width="2.42578125" style="564" customWidth="1"/>
    <col min="1028" max="1028" width="16" style="564" customWidth="1"/>
    <col min="1029" max="1029" width="7.7109375" style="564" bestFit="1" customWidth="1"/>
    <col min="1030" max="1030" width="2.28515625" style="564" customWidth="1"/>
    <col min="1031" max="1031" width="18.28515625" style="564" customWidth="1"/>
    <col min="1032" max="1032" width="8.7109375" style="564" customWidth="1"/>
    <col min="1033" max="1280" width="8.85546875" style="564"/>
    <col min="1281" max="1281" width="20.7109375" style="564" customWidth="1"/>
    <col min="1282" max="1282" width="8" style="564" bestFit="1" customWidth="1"/>
    <col min="1283" max="1283" width="2.42578125" style="564" customWidth="1"/>
    <col min="1284" max="1284" width="16" style="564" customWidth="1"/>
    <col min="1285" max="1285" width="7.7109375" style="564" bestFit="1" customWidth="1"/>
    <col min="1286" max="1286" width="2.28515625" style="564" customWidth="1"/>
    <col min="1287" max="1287" width="18.28515625" style="564" customWidth="1"/>
    <col min="1288" max="1288" width="8.7109375" style="564" customWidth="1"/>
    <col min="1289" max="1536" width="8.85546875" style="564"/>
    <col min="1537" max="1537" width="20.7109375" style="564" customWidth="1"/>
    <col min="1538" max="1538" width="8" style="564" bestFit="1" customWidth="1"/>
    <col min="1539" max="1539" width="2.42578125" style="564" customWidth="1"/>
    <col min="1540" max="1540" width="16" style="564" customWidth="1"/>
    <col min="1541" max="1541" width="7.7109375" style="564" bestFit="1" customWidth="1"/>
    <col min="1542" max="1542" width="2.28515625" style="564" customWidth="1"/>
    <col min="1543" max="1543" width="18.28515625" style="564" customWidth="1"/>
    <col min="1544" max="1544" width="8.7109375" style="564" customWidth="1"/>
    <col min="1545" max="1792" width="8.85546875" style="564"/>
    <col min="1793" max="1793" width="20.7109375" style="564" customWidth="1"/>
    <col min="1794" max="1794" width="8" style="564" bestFit="1" customWidth="1"/>
    <col min="1795" max="1795" width="2.42578125" style="564" customWidth="1"/>
    <col min="1796" max="1796" width="16" style="564" customWidth="1"/>
    <col min="1797" max="1797" width="7.7109375" style="564" bestFit="1" customWidth="1"/>
    <col min="1798" max="1798" width="2.28515625" style="564" customWidth="1"/>
    <col min="1799" max="1799" width="18.28515625" style="564" customWidth="1"/>
    <col min="1800" max="1800" width="8.7109375" style="564" customWidth="1"/>
    <col min="1801" max="2048" width="8.85546875" style="564"/>
    <col min="2049" max="2049" width="20.7109375" style="564" customWidth="1"/>
    <col min="2050" max="2050" width="8" style="564" bestFit="1" customWidth="1"/>
    <col min="2051" max="2051" width="2.42578125" style="564" customWidth="1"/>
    <col min="2052" max="2052" width="16" style="564" customWidth="1"/>
    <col min="2053" max="2053" width="7.7109375" style="564" bestFit="1" customWidth="1"/>
    <col min="2054" max="2054" width="2.28515625" style="564" customWidth="1"/>
    <col min="2055" max="2055" width="18.28515625" style="564" customWidth="1"/>
    <col min="2056" max="2056" width="8.7109375" style="564" customWidth="1"/>
    <col min="2057" max="2304" width="8.85546875" style="564"/>
    <col min="2305" max="2305" width="20.7109375" style="564" customWidth="1"/>
    <col min="2306" max="2306" width="8" style="564" bestFit="1" customWidth="1"/>
    <col min="2307" max="2307" width="2.42578125" style="564" customWidth="1"/>
    <col min="2308" max="2308" width="16" style="564" customWidth="1"/>
    <col min="2309" max="2309" width="7.7109375" style="564" bestFit="1" customWidth="1"/>
    <col min="2310" max="2310" width="2.28515625" style="564" customWidth="1"/>
    <col min="2311" max="2311" width="18.28515625" style="564" customWidth="1"/>
    <col min="2312" max="2312" width="8.7109375" style="564" customWidth="1"/>
    <col min="2313" max="2560" width="8.85546875" style="564"/>
    <col min="2561" max="2561" width="20.7109375" style="564" customWidth="1"/>
    <col min="2562" max="2562" width="8" style="564" bestFit="1" customWidth="1"/>
    <col min="2563" max="2563" width="2.42578125" style="564" customWidth="1"/>
    <col min="2564" max="2564" width="16" style="564" customWidth="1"/>
    <col min="2565" max="2565" width="7.7109375" style="564" bestFit="1" customWidth="1"/>
    <col min="2566" max="2566" width="2.28515625" style="564" customWidth="1"/>
    <col min="2567" max="2567" width="18.28515625" style="564" customWidth="1"/>
    <col min="2568" max="2568" width="8.7109375" style="564" customWidth="1"/>
    <col min="2569" max="2816" width="8.85546875" style="564"/>
    <col min="2817" max="2817" width="20.7109375" style="564" customWidth="1"/>
    <col min="2818" max="2818" width="8" style="564" bestFit="1" customWidth="1"/>
    <col min="2819" max="2819" width="2.42578125" style="564" customWidth="1"/>
    <col min="2820" max="2820" width="16" style="564" customWidth="1"/>
    <col min="2821" max="2821" width="7.7109375" style="564" bestFit="1" customWidth="1"/>
    <col min="2822" max="2822" width="2.28515625" style="564" customWidth="1"/>
    <col min="2823" max="2823" width="18.28515625" style="564" customWidth="1"/>
    <col min="2824" max="2824" width="8.7109375" style="564" customWidth="1"/>
    <col min="2825" max="3072" width="8.85546875" style="564"/>
    <col min="3073" max="3073" width="20.7109375" style="564" customWidth="1"/>
    <col min="3074" max="3074" width="8" style="564" bestFit="1" customWidth="1"/>
    <col min="3075" max="3075" width="2.42578125" style="564" customWidth="1"/>
    <col min="3076" max="3076" width="16" style="564" customWidth="1"/>
    <col min="3077" max="3077" width="7.7109375" style="564" bestFit="1" customWidth="1"/>
    <col min="3078" max="3078" width="2.28515625" style="564" customWidth="1"/>
    <col min="3079" max="3079" width="18.28515625" style="564" customWidth="1"/>
    <col min="3080" max="3080" width="8.7109375" style="564" customWidth="1"/>
    <col min="3081" max="3328" width="8.85546875" style="564"/>
    <col min="3329" max="3329" width="20.7109375" style="564" customWidth="1"/>
    <col min="3330" max="3330" width="8" style="564" bestFit="1" customWidth="1"/>
    <col min="3331" max="3331" width="2.42578125" style="564" customWidth="1"/>
    <col min="3332" max="3332" width="16" style="564" customWidth="1"/>
    <col min="3333" max="3333" width="7.7109375" style="564" bestFit="1" customWidth="1"/>
    <col min="3334" max="3334" width="2.28515625" style="564" customWidth="1"/>
    <col min="3335" max="3335" width="18.28515625" style="564" customWidth="1"/>
    <col min="3336" max="3336" width="8.7109375" style="564" customWidth="1"/>
    <col min="3337" max="3584" width="8.85546875" style="564"/>
    <col min="3585" max="3585" width="20.7109375" style="564" customWidth="1"/>
    <col min="3586" max="3586" width="8" style="564" bestFit="1" customWidth="1"/>
    <col min="3587" max="3587" width="2.42578125" style="564" customWidth="1"/>
    <col min="3588" max="3588" width="16" style="564" customWidth="1"/>
    <col min="3589" max="3589" width="7.7109375" style="564" bestFit="1" customWidth="1"/>
    <col min="3590" max="3590" width="2.28515625" style="564" customWidth="1"/>
    <col min="3591" max="3591" width="18.28515625" style="564" customWidth="1"/>
    <col min="3592" max="3592" width="8.7109375" style="564" customWidth="1"/>
    <col min="3593" max="3840" width="8.85546875" style="564"/>
    <col min="3841" max="3841" width="20.7109375" style="564" customWidth="1"/>
    <col min="3842" max="3842" width="8" style="564" bestFit="1" customWidth="1"/>
    <col min="3843" max="3843" width="2.42578125" style="564" customWidth="1"/>
    <col min="3844" max="3844" width="16" style="564" customWidth="1"/>
    <col min="3845" max="3845" width="7.7109375" style="564" bestFit="1" customWidth="1"/>
    <col min="3846" max="3846" width="2.28515625" style="564" customWidth="1"/>
    <col min="3847" max="3847" width="18.28515625" style="564" customWidth="1"/>
    <col min="3848" max="3848" width="8.7109375" style="564" customWidth="1"/>
    <col min="3849" max="4096" width="8.85546875" style="564"/>
    <col min="4097" max="4097" width="20.7109375" style="564" customWidth="1"/>
    <col min="4098" max="4098" width="8" style="564" bestFit="1" customWidth="1"/>
    <col min="4099" max="4099" width="2.42578125" style="564" customWidth="1"/>
    <col min="4100" max="4100" width="16" style="564" customWidth="1"/>
    <col min="4101" max="4101" width="7.7109375" style="564" bestFit="1" customWidth="1"/>
    <col min="4102" max="4102" width="2.28515625" style="564" customWidth="1"/>
    <col min="4103" max="4103" width="18.28515625" style="564" customWidth="1"/>
    <col min="4104" max="4104" width="8.7109375" style="564" customWidth="1"/>
    <col min="4105" max="4352" width="8.85546875" style="564"/>
    <col min="4353" max="4353" width="20.7109375" style="564" customWidth="1"/>
    <col min="4354" max="4354" width="8" style="564" bestFit="1" customWidth="1"/>
    <col min="4355" max="4355" width="2.42578125" style="564" customWidth="1"/>
    <col min="4356" max="4356" width="16" style="564" customWidth="1"/>
    <col min="4357" max="4357" width="7.7109375" style="564" bestFit="1" customWidth="1"/>
    <col min="4358" max="4358" width="2.28515625" style="564" customWidth="1"/>
    <col min="4359" max="4359" width="18.28515625" style="564" customWidth="1"/>
    <col min="4360" max="4360" width="8.7109375" style="564" customWidth="1"/>
    <col min="4361" max="4608" width="8.85546875" style="564"/>
    <col min="4609" max="4609" width="20.7109375" style="564" customWidth="1"/>
    <col min="4610" max="4610" width="8" style="564" bestFit="1" customWidth="1"/>
    <col min="4611" max="4611" width="2.42578125" style="564" customWidth="1"/>
    <col min="4612" max="4612" width="16" style="564" customWidth="1"/>
    <col min="4613" max="4613" width="7.7109375" style="564" bestFit="1" customWidth="1"/>
    <col min="4614" max="4614" width="2.28515625" style="564" customWidth="1"/>
    <col min="4615" max="4615" width="18.28515625" style="564" customWidth="1"/>
    <col min="4616" max="4616" width="8.7109375" style="564" customWidth="1"/>
    <col min="4617" max="4864" width="8.85546875" style="564"/>
    <col min="4865" max="4865" width="20.7109375" style="564" customWidth="1"/>
    <col min="4866" max="4866" width="8" style="564" bestFit="1" customWidth="1"/>
    <col min="4867" max="4867" width="2.42578125" style="564" customWidth="1"/>
    <col min="4868" max="4868" width="16" style="564" customWidth="1"/>
    <col min="4869" max="4869" width="7.7109375" style="564" bestFit="1" customWidth="1"/>
    <col min="4870" max="4870" width="2.28515625" style="564" customWidth="1"/>
    <col min="4871" max="4871" width="18.28515625" style="564" customWidth="1"/>
    <col min="4872" max="4872" width="8.7109375" style="564" customWidth="1"/>
    <col min="4873" max="5120" width="8.85546875" style="564"/>
    <col min="5121" max="5121" width="20.7109375" style="564" customWidth="1"/>
    <col min="5122" max="5122" width="8" style="564" bestFit="1" customWidth="1"/>
    <col min="5123" max="5123" width="2.42578125" style="564" customWidth="1"/>
    <col min="5124" max="5124" width="16" style="564" customWidth="1"/>
    <col min="5125" max="5125" width="7.7109375" style="564" bestFit="1" customWidth="1"/>
    <col min="5126" max="5126" width="2.28515625" style="564" customWidth="1"/>
    <col min="5127" max="5127" width="18.28515625" style="564" customWidth="1"/>
    <col min="5128" max="5128" width="8.7109375" style="564" customWidth="1"/>
    <col min="5129" max="5376" width="8.85546875" style="564"/>
    <col min="5377" max="5377" width="20.7109375" style="564" customWidth="1"/>
    <col min="5378" max="5378" width="8" style="564" bestFit="1" customWidth="1"/>
    <col min="5379" max="5379" width="2.42578125" style="564" customWidth="1"/>
    <col min="5380" max="5380" width="16" style="564" customWidth="1"/>
    <col min="5381" max="5381" width="7.7109375" style="564" bestFit="1" customWidth="1"/>
    <col min="5382" max="5382" width="2.28515625" style="564" customWidth="1"/>
    <col min="5383" max="5383" width="18.28515625" style="564" customWidth="1"/>
    <col min="5384" max="5384" width="8.7109375" style="564" customWidth="1"/>
    <col min="5385" max="5632" width="8.85546875" style="564"/>
    <col min="5633" max="5633" width="20.7109375" style="564" customWidth="1"/>
    <col min="5634" max="5634" width="8" style="564" bestFit="1" customWidth="1"/>
    <col min="5635" max="5635" width="2.42578125" style="564" customWidth="1"/>
    <col min="5636" max="5636" width="16" style="564" customWidth="1"/>
    <col min="5637" max="5637" width="7.7109375" style="564" bestFit="1" customWidth="1"/>
    <col min="5638" max="5638" width="2.28515625" style="564" customWidth="1"/>
    <col min="5639" max="5639" width="18.28515625" style="564" customWidth="1"/>
    <col min="5640" max="5640" width="8.7109375" style="564" customWidth="1"/>
    <col min="5641" max="5888" width="8.85546875" style="564"/>
    <col min="5889" max="5889" width="20.7109375" style="564" customWidth="1"/>
    <col min="5890" max="5890" width="8" style="564" bestFit="1" customWidth="1"/>
    <col min="5891" max="5891" width="2.42578125" style="564" customWidth="1"/>
    <col min="5892" max="5892" width="16" style="564" customWidth="1"/>
    <col min="5893" max="5893" width="7.7109375" style="564" bestFit="1" customWidth="1"/>
    <col min="5894" max="5894" width="2.28515625" style="564" customWidth="1"/>
    <col min="5895" max="5895" width="18.28515625" style="564" customWidth="1"/>
    <col min="5896" max="5896" width="8.7109375" style="564" customWidth="1"/>
    <col min="5897" max="6144" width="8.85546875" style="564"/>
    <col min="6145" max="6145" width="20.7109375" style="564" customWidth="1"/>
    <col min="6146" max="6146" width="8" style="564" bestFit="1" customWidth="1"/>
    <col min="6147" max="6147" width="2.42578125" style="564" customWidth="1"/>
    <col min="6148" max="6148" width="16" style="564" customWidth="1"/>
    <col min="6149" max="6149" width="7.7109375" style="564" bestFit="1" customWidth="1"/>
    <col min="6150" max="6150" width="2.28515625" style="564" customWidth="1"/>
    <col min="6151" max="6151" width="18.28515625" style="564" customWidth="1"/>
    <col min="6152" max="6152" width="8.7109375" style="564" customWidth="1"/>
    <col min="6153" max="6400" width="8.85546875" style="564"/>
    <col min="6401" max="6401" width="20.7109375" style="564" customWidth="1"/>
    <col min="6402" max="6402" width="8" style="564" bestFit="1" customWidth="1"/>
    <col min="6403" max="6403" width="2.42578125" style="564" customWidth="1"/>
    <col min="6404" max="6404" width="16" style="564" customWidth="1"/>
    <col min="6405" max="6405" width="7.7109375" style="564" bestFit="1" customWidth="1"/>
    <col min="6406" max="6406" width="2.28515625" style="564" customWidth="1"/>
    <col min="6407" max="6407" width="18.28515625" style="564" customWidth="1"/>
    <col min="6408" max="6408" width="8.7109375" style="564" customWidth="1"/>
    <col min="6409" max="6656" width="8.85546875" style="564"/>
    <col min="6657" max="6657" width="20.7109375" style="564" customWidth="1"/>
    <col min="6658" max="6658" width="8" style="564" bestFit="1" customWidth="1"/>
    <col min="6659" max="6659" width="2.42578125" style="564" customWidth="1"/>
    <col min="6660" max="6660" width="16" style="564" customWidth="1"/>
    <col min="6661" max="6661" width="7.7109375" style="564" bestFit="1" customWidth="1"/>
    <col min="6662" max="6662" width="2.28515625" style="564" customWidth="1"/>
    <col min="6663" max="6663" width="18.28515625" style="564" customWidth="1"/>
    <col min="6664" max="6664" width="8.7109375" style="564" customWidth="1"/>
    <col min="6665" max="6912" width="8.85546875" style="564"/>
    <col min="6913" max="6913" width="20.7109375" style="564" customWidth="1"/>
    <col min="6914" max="6914" width="8" style="564" bestFit="1" customWidth="1"/>
    <col min="6915" max="6915" width="2.42578125" style="564" customWidth="1"/>
    <col min="6916" max="6916" width="16" style="564" customWidth="1"/>
    <col min="6917" max="6917" width="7.7109375" style="564" bestFit="1" customWidth="1"/>
    <col min="6918" max="6918" width="2.28515625" style="564" customWidth="1"/>
    <col min="6919" max="6919" width="18.28515625" style="564" customWidth="1"/>
    <col min="6920" max="6920" width="8.7109375" style="564" customWidth="1"/>
    <col min="6921" max="7168" width="8.85546875" style="564"/>
    <col min="7169" max="7169" width="20.7109375" style="564" customWidth="1"/>
    <col min="7170" max="7170" width="8" style="564" bestFit="1" customWidth="1"/>
    <col min="7171" max="7171" width="2.42578125" style="564" customWidth="1"/>
    <col min="7172" max="7172" width="16" style="564" customWidth="1"/>
    <col min="7173" max="7173" width="7.7109375" style="564" bestFit="1" customWidth="1"/>
    <col min="7174" max="7174" width="2.28515625" style="564" customWidth="1"/>
    <col min="7175" max="7175" width="18.28515625" style="564" customWidth="1"/>
    <col min="7176" max="7176" width="8.7109375" style="564" customWidth="1"/>
    <col min="7177" max="7424" width="8.85546875" style="564"/>
    <col min="7425" max="7425" width="20.7109375" style="564" customWidth="1"/>
    <col min="7426" max="7426" width="8" style="564" bestFit="1" customWidth="1"/>
    <col min="7427" max="7427" width="2.42578125" style="564" customWidth="1"/>
    <col min="7428" max="7428" width="16" style="564" customWidth="1"/>
    <col min="7429" max="7429" width="7.7109375" style="564" bestFit="1" customWidth="1"/>
    <col min="7430" max="7430" width="2.28515625" style="564" customWidth="1"/>
    <col min="7431" max="7431" width="18.28515625" style="564" customWidth="1"/>
    <col min="7432" max="7432" width="8.7109375" style="564" customWidth="1"/>
    <col min="7433" max="7680" width="8.85546875" style="564"/>
    <col min="7681" max="7681" width="20.7109375" style="564" customWidth="1"/>
    <col min="7682" max="7682" width="8" style="564" bestFit="1" customWidth="1"/>
    <col min="7683" max="7683" width="2.42578125" style="564" customWidth="1"/>
    <col min="7684" max="7684" width="16" style="564" customWidth="1"/>
    <col min="7685" max="7685" width="7.7109375" style="564" bestFit="1" customWidth="1"/>
    <col min="7686" max="7686" width="2.28515625" style="564" customWidth="1"/>
    <col min="7687" max="7687" width="18.28515625" style="564" customWidth="1"/>
    <col min="7688" max="7688" width="8.7109375" style="564" customWidth="1"/>
    <col min="7689" max="7936" width="8.85546875" style="564"/>
    <col min="7937" max="7937" width="20.7109375" style="564" customWidth="1"/>
    <col min="7938" max="7938" width="8" style="564" bestFit="1" customWidth="1"/>
    <col min="7939" max="7939" width="2.42578125" style="564" customWidth="1"/>
    <col min="7940" max="7940" width="16" style="564" customWidth="1"/>
    <col min="7941" max="7941" width="7.7109375" style="564" bestFit="1" customWidth="1"/>
    <col min="7942" max="7942" width="2.28515625" style="564" customWidth="1"/>
    <col min="7943" max="7943" width="18.28515625" style="564" customWidth="1"/>
    <col min="7944" max="7944" width="8.7109375" style="564" customWidth="1"/>
    <col min="7945" max="8192" width="8.85546875" style="564"/>
    <col min="8193" max="8193" width="20.7109375" style="564" customWidth="1"/>
    <col min="8194" max="8194" width="8" style="564" bestFit="1" customWidth="1"/>
    <col min="8195" max="8195" width="2.42578125" style="564" customWidth="1"/>
    <col min="8196" max="8196" width="16" style="564" customWidth="1"/>
    <col min="8197" max="8197" width="7.7109375" style="564" bestFit="1" customWidth="1"/>
    <col min="8198" max="8198" width="2.28515625" style="564" customWidth="1"/>
    <col min="8199" max="8199" width="18.28515625" style="564" customWidth="1"/>
    <col min="8200" max="8200" width="8.7109375" style="564" customWidth="1"/>
    <col min="8201" max="8448" width="8.85546875" style="564"/>
    <col min="8449" max="8449" width="20.7109375" style="564" customWidth="1"/>
    <col min="8450" max="8450" width="8" style="564" bestFit="1" customWidth="1"/>
    <col min="8451" max="8451" width="2.42578125" style="564" customWidth="1"/>
    <col min="8452" max="8452" width="16" style="564" customWidth="1"/>
    <col min="8453" max="8453" width="7.7109375" style="564" bestFit="1" customWidth="1"/>
    <col min="8454" max="8454" width="2.28515625" style="564" customWidth="1"/>
    <col min="8455" max="8455" width="18.28515625" style="564" customWidth="1"/>
    <col min="8456" max="8456" width="8.7109375" style="564" customWidth="1"/>
    <col min="8457" max="8704" width="8.85546875" style="564"/>
    <col min="8705" max="8705" width="20.7109375" style="564" customWidth="1"/>
    <col min="8706" max="8706" width="8" style="564" bestFit="1" customWidth="1"/>
    <col min="8707" max="8707" width="2.42578125" style="564" customWidth="1"/>
    <col min="8708" max="8708" width="16" style="564" customWidth="1"/>
    <col min="8709" max="8709" width="7.7109375" style="564" bestFit="1" customWidth="1"/>
    <col min="8710" max="8710" width="2.28515625" style="564" customWidth="1"/>
    <col min="8711" max="8711" width="18.28515625" style="564" customWidth="1"/>
    <col min="8712" max="8712" width="8.7109375" style="564" customWidth="1"/>
    <col min="8713" max="8960" width="8.85546875" style="564"/>
    <col min="8961" max="8961" width="20.7109375" style="564" customWidth="1"/>
    <col min="8962" max="8962" width="8" style="564" bestFit="1" customWidth="1"/>
    <col min="8963" max="8963" width="2.42578125" style="564" customWidth="1"/>
    <col min="8964" max="8964" width="16" style="564" customWidth="1"/>
    <col min="8965" max="8965" width="7.7109375" style="564" bestFit="1" customWidth="1"/>
    <col min="8966" max="8966" width="2.28515625" style="564" customWidth="1"/>
    <col min="8967" max="8967" width="18.28515625" style="564" customWidth="1"/>
    <col min="8968" max="8968" width="8.7109375" style="564" customWidth="1"/>
    <col min="8969" max="9216" width="8.85546875" style="564"/>
    <col min="9217" max="9217" width="20.7109375" style="564" customWidth="1"/>
    <col min="9218" max="9218" width="8" style="564" bestFit="1" customWidth="1"/>
    <col min="9219" max="9219" width="2.42578125" style="564" customWidth="1"/>
    <col min="9220" max="9220" width="16" style="564" customWidth="1"/>
    <col min="9221" max="9221" width="7.7109375" style="564" bestFit="1" customWidth="1"/>
    <col min="9222" max="9222" width="2.28515625" style="564" customWidth="1"/>
    <col min="9223" max="9223" width="18.28515625" style="564" customWidth="1"/>
    <col min="9224" max="9224" width="8.7109375" style="564" customWidth="1"/>
    <col min="9225" max="9472" width="8.85546875" style="564"/>
    <col min="9473" max="9473" width="20.7109375" style="564" customWidth="1"/>
    <col min="9474" max="9474" width="8" style="564" bestFit="1" customWidth="1"/>
    <col min="9475" max="9475" width="2.42578125" style="564" customWidth="1"/>
    <col min="9476" max="9476" width="16" style="564" customWidth="1"/>
    <col min="9477" max="9477" width="7.7109375" style="564" bestFit="1" customWidth="1"/>
    <col min="9478" max="9478" width="2.28515625" style="564" customWidth="1"/>
    <col min="9479" max="9479" width="18.28515625" style="564" customWidth="1"/>
    <col min="9480" max="9480" width="8.7109375" style="564" customWidth="1"/>
    <col min="9481" max="9728" width="8.85546875" style="564"/>
    <col min="9729" max="9729" width="20.7109375" style="564" customWidth="1"/>
    <col min="9730" max="9730" width="8" style="564" bestFit="1" customWidth="1"/>
    <col min="9731" max="9731" width="2.42578125" style="564" customWidth="1"/>
    <col min="9732" max="9732" width="16" style="564" customWidth="1"/>
    <col min="9733" max="9733" width="7.7109375" style="564" bestFit="1" customWidth="1"/>
    <col min="9734" max="9734" width="2.28515625" style="564" customWidth="1"/>
    <col min="9735" max="9735" width="18.28515625" style="564" customWidth="1"/>
    <col min="9736" max="9736" width="8.7109375" style="564" customWidth="1"/>
    <col min="9737" max="9984" width="8.85546875" style="564"/>
    <col min="9985" max="9985" width="20.7109375" style="564" customWidth="1"/>
    <col min="9986" max="9986" width="8" style="564" bestFit="1" customWidth="1"/>
    <col min="9987" max="9987" width="2.42578125" style="564" customWidth="1"/>
    <col min="9988" max="9988" width="16" style="564" customWidth="1"/>
    <col min="9989" max="9989" width="7.7109375" style="564" bestFit="1" customWidth="1"/>
    <col min="9990" max="9990" width="2.28515625" style="564" customWidth="1"/>
    <col min="9991" max="9991" width="18.28515625" style="564" customWidth="1"/>
    <col min="9992" max="9992" width="8.7109375" style="564" customWidth="1"/>
    <col min="9993" max="10240" width="8.85546875" style="564"/>
    <col min="10241" max="10241" width="20.7109375" style="564" customWidth="1"/>
    <col min="10242" max="10242" width="8" style="564" bestFit="1" customWidth="1"/>
    <col min="10243" max="10243" width="2.42578125" style="564" customWidth="1"/>
    <col min="10244" max="10244" width="16" style="564" customWidth="1"/>
    <col min="10245" max="10245" width="7.7109375" style="564" bestFit="1" customWidth="1"/>
    <col min="10246" max="10246" width="2.28515625" style="564" customWidth="1"/>
    <col min="10247" max="10247" width="18.28515625" style="564" customWidth="1"/>
    <col min="10248" max="10248" width="8.7109375" style="564" customWidth="1"/>
    <col min="10249" max="10496" width="8.85546875" style="564"/>
    <col min="10497" max="10497" width="20.7109375" style="564" customWidth="1"/>
    <col min="10498" max="10498" width="8" style="564" bestFit="1" customWidth="1"/>
    <col min="10499" max="10499" width="2.42578125" style="564" customWidth="1"/>
    <col min="10500" max="10500" width="16" style="564" customWidth="1"/>
    <col min="10501" max="10501" width="7.7109375" style="564" bestFit="1" customWidth="1"/>
    <col min="10502" max="10502" width="2.28515625" style="564" customWidth="1"/>
    <col min="10503" max="10503" width="18.28515625" style="564" customWidth="1"/>
    <col min="10504" max="10504" width="8.7109375" style="564" customWidth="1"/>
    <col min="10505" max="10752" width="8.85546875" style="564"/>
    <col min="10753" max="10753" width="20.7109375" style="564" customWidth="1"/>
    <col min="10754" max="10754" width="8" style="564" bestFit="1" customWidth="1"/>
    <col min="10755" max="10755" width="2.42578125" style="564" customWidth="1"/>
    <col min="10756" max="10756" width="16" style="564" customWidth="1"/>
    <col min="10757" max="10757" width="7.7109375" style="564" bestFit="1" customWidth="1"/>
    <col min="10758" max="10758" width="2.28515625" style="564" customWidth="1"/>
    <col min="10759" max="10759" width="18.28515625" style="564" customWidth="1"/>
    <col min="10760" max="10760" width="8.7109375" style="564" customWidth="1"/>
    <col min="10761" max="11008" width="8.85546875" style="564"/>
    <col min="11009" max="11009" width="20.7109375" style="564" customWidth="1"/>
    <col min="11010" max="11010" width="8" style="564" bestFit="1" customWidth="1"/>
    <col min="11011" max="11011" width="2.42578125" style="564" customWidth="1"/>
    <col min="11012" max="11012" width="16" style="564" customWidth="1"/>
    <col min="11013" max="11013" width="7.7109375" style="564" bestFit="1" customWidth="1"/>
    <col min="11014" max="11014" width="2.28515625" style="564" customWidth="1"/>
    <col min="11015" max="11015" width="18.28515625" style="564" customWidth="1"/>
    <col min="11016" max="11016" width="8.7109375" style="564" customWidth="1"/>
    <col min="11017" max="11264" width="8.85546875" style="564"/>
    <col min="11265" max="11265" width="20.7109375" style="564" customWidth="1"/>
    <col min="11266" max="11266" width="8" style="564" bestFit="1" customWidth="1"/>
    <col min="11267" max="11267" width="2.42578125" style="564" customWidth="1"/>
    <col min="11268" max="11268" width="16" style="564" customWidth="1"/>
    <col min="11269" max="11269" width="7.7109375" style="564" bestFit="1" customWidth="1"/>
    <col min="11270" max="11270" width="2.28515625" style="564" customWidth="1"/>
    <col min="11271" max="11271" width="18.28515625" style="564" customWidth="1"/>
    <col min="11272" max="11272" width="8.7109375" style="564" customWidth="1"/>
    <col min="11273" max="11520" width="8.85546875" style="564"/>
    <col min="11521" max="11521" width="20.7109375" style="564" customWidth="1"/>
    <col min="11522" max="11522" width="8" style="564" bestFit="1" customWidth="1"/>
    <col min="11523" max="11523" width="2.42578125" style="564" customWidth="1"/>
    <col min="11524" max="11524" width="16" style="564" customWidth="1"/>
    <col min="11525" max="11525" width="7.7109375" style="564" bestFit="1" customWidth="1"/>
    <col min="11526" max="11526" width="2.28515625" style="564" customWidth="1"/>
    <col min="11527" max="11527" width="18.28515625" style="564" customWidth="1"/>
    <col min="11528" max="11528" width="8.7109375" style="564" customWidth="1"/>
    <col min="11529" max="11776" width="8.85546875" style="564"/>
    <col min="11777" max="11777" width="20.7109375" style="564" customWidth="1"/>
    <col min="11778" max="11778" width="8" style="564" bestFit="1" customWidth="1"/>
    <col min="11779" max="11779" width="2.42578125" style="564" customWidth="1"/>
    <col min="11780" max="11780" width="16" style="564" customWidth="1"/>
    <col min="11781" max="11781" width="7.7109375" style="564" bestFit="1" customWidth="1"/>
    <col min="11782" max="11782" width="2.28515625" style="564" customWidth="1"/>
    <col min="11783" max="11783" width="18.28515625" style="564" customWidth="1"/>
    <col min="11784" max="11784" width="8.7109375" style="564" customWidth="1"/>
    <col min="11785" max="12032" width="8.85546875" style="564"/>
    <col min="12033" max="12033" width="20.7109375" style="564" customWidth="1"/>
    <col min="12034" max="12034" width="8" style="564" bestFit="1" customWidth="1"/>
    <col min="12035" max="12035" width="2.42578125" style="564" customWidth="1"/>
    <col min="12036" max="12036" width="16" style="564" customWidth="1"/>
    <col min="12037" max="12037" width="7.7109375" style="564" bestFit="1" customWidth="1"/>
    <col min="12038" max="12038" width="2.28515625" style="564" customWidth="1"/>
    <col min="12039" max="12039" width="18.28515625" style="564" customWidth="1"/>
    <col min="12040" max="12040" width="8.7109375" style="564" customWidth="1"/>
    <col min="12041" max="12288" width="8.85546875" style="564"/>
    <col min="12289" max="12289" width="20.7109375" style="564" customWidth="1"/>
    <col min="12290" max="12290" width="8" style="564" bestFit="1" customWidth="1"/>
    <col min="12291" max="12291" width="2.42578125" style="564" customWidth="1"/>
    <col min="12292" max="12292" width="16" style="564" customWidth="1"/>
    <col min="12293" max="12293" width="7.7109375" style="564" bestFit="1" customWidth="1"/>
    <col min="12294" max="12294" width="2.28515625" style="564" customWidth="1"/>
    <col min="12295" max="12295" width="18.28515625" style="564" customWidth="1"/>
    <col min="12296" max="12296" width="8.7109375" style="564" customWidth="1"/>
    <col min="12297" max="12544" width="8.85546875" style="564"/>
    <col min="12545" max="12545" width="20.7109375" style="564" customWidth="1"/>
    <col min="12546" max="12546" width="8" style="564" bestFit="1" customWidth="1"/>
    <col min="12547" max="12547" width="2.42578125" style="564" customWidth="1"/>
    <col min="12548" max="12548" width="16" style="564" customWidth="1"/>
    <col min="12549" max="12549" width="7.7109375" style="564" bestFit="1" customWidth="1"/>
    <col min="12550" max="12550" width="2.28515625" style="564" customWidth="1"/>
    <col min="12551" max="12551" width="18.28515625" style="564" customWidth="1"/>
    <col min="12552" max="12552" width="8.7109375" style="564" customWidth="1"/>
    <col min="12553" max="12800" width="8.85546875" style="564"/>
    <col min="12801" max="12801" width="20.7109375" style="564" customWidth="1"/>
    <col min="12802" max="12802" width="8" style="564" bestFit="1" customWidth="1"/>
    <col min="12803" max="12803" width="2.42578125" style="564" customWidth="1"/>
    <col min="12804" max="12804" width="16" style="564" customWidth="1"/>
    <col min="12805" max="12805" width="7.7109375" style="564" bestFit="1" customWidth="1"/>
    <col min="12806" max="12806" width="2.28515625" style="564" customWidth="1"/>
    <col min="12807" max="12807" width="18.28515625" style="564" customWidth="1"/>
    <col min="12808" max="12808" width="8.7109375" style="564" customWidth="1"/>
    <col min="12809" max="13056" width="8.85546875" style="564"/>
    <col min="13057" max="13057" width="20.7109375" style="564" customWidth="1"/>
    <col min="13058" max="13058" width="8" style="564" bestFit="1" customWidth="1"/>
    <col min="13059" max="13059" width="2.42578125" style="564" customWidth="1"/>
    <col min="13060" max="13060" width="16" style="564" customWidth="1"/>
    <col min="13061" max="13061" width="7.7109375" style="564" bestFit="1" customWidth="1"/>
    <col min="13062" max="13062" width="2.28515625" style="564" customWidth="1"/>
    <col min="13063" max="13063" width="18.28515625" style="564" customWidth="1"/>
    <col min="13064" max="13064" width="8.7109375" style="564" customWidth="1"/>
    <col min="13065" max="13312" width="8.85546875" style="564"/>
    <col min="13313" max="13313" width="20.7109375" style="564" customWidth="1"/>
    <col min="13314" max="13314" width="8" style="564" bestFit="1" customWidth="1"/>
    <col min="13315" max="13315" width="2.42578125" style="564" customWidth="1"/>
    <col min="13316" max="13316" width="16" style="564" customWidth="1"/>
    <col min="13317" max="13317" width="7.7109375" style="564" bestFit="1" customWidth="1"/>
    <col min="13318" max="13318" width="2.28515625" style="564" customWidth="1"/>
    <col min="13319" max="13319" width="18.28515625" style="564" customWidth="1"/>
    <col min="13320" max="13320" width="8.7109375" style="564" customWidth="1"/>
    <col min="13321" max="13568" width="8.85546875" style="564"/>
    <col min="13569" max="13569" width="20.7109375" style="564" customWidth="1"/>
    <col min="13570" max="13570" width="8" style="564" bestFit="1" customWidth="1"/>
    <col min="13571" max="13571" width="2.42578125" style="564" customWidth="1"/>
    <col min="13572" max="13572" width="16" style="564" customWidth="1"/>
    <col min="13573" max="13573" width="7.7109375" style="564" bestFit="1" customWidth="1"/>
    <col min="13574" max="13574" width="2.28515625" style="564" customWidth="1"/>
    <col min="13575" max="13575" width="18.28515625" style="564" customWidth="1"/>
    <col min="13576" max="13576" width="8.7109375" style="564" customWidth="1"/>
    <col min="13577" max="13824" width="8.85546875" style="564"/>
    <col min="13825" max="13825" width="20.7109375" style="564" customWidth="1"/>
    <col min="13826" max="13826" width="8" style="564" bestFit="1" customWidth="1"/>
    <col min="13827" max="13827" width="2.42578125" style="564" customWidth="1"/>
    <col min="13828" max="13828" width="16" style="564" customWidth="1"/>
    <col min="13829" max="13829" width="7.7109375" style="564" bestFit="1" customWidth="1"/>
    <col min="13830" max="13830" width="2.28515625" style="564" customWidth="1"/>
    <col min="13831" max="13831" width="18.28515625" style="564" customWidth="1"/>
    <col min="13832" max="13832" width="8.7109375" style="564" customWidth="1"/>
    <col min="13833" max="14080" width="8.85546875" style="564"/>
    <col min="14081" max="14081" width="20.7109375" style="564" customWidth="1"/>
    <col min="14082" max="14082" width="8" style="564" bestFit="1" customWidth="1"/>
    <col min="14083" max="14083" width="2.42578125" style="564" customWidth="1"/>
    <col min="14084" max="14084" width="16" style="564" customWidth="1"/>
    <col min="14085" max="14085" width="7.7109375" style="564" bestFit="1" customWidth="1"/>
    <col min="14086" max="14086" width="2.28515625" style="564" customWidth="1"/>
    <col min="14087" max="14087" width="18.28515625" style="564" customWidth="1"/>
    <col min="14088" max="14088" width="8.7109375" style="564" customWidth="1"/>
    <col min="14089" max="14336" width="8.85546875" style="564"/>
    <col min="14337" max="14337" width="20.7109375" style="564" customWidth="1"/>
    <col min="14338" max="14338" width="8" style="564" bestFit="1" customWidth="1"/>
    <col min="14339" max="14339" width="2.42578125" style="564" customWidth="1"/>
    <col min="14340" max="14340" width="16" style="564" customWidth="1"/>
    <col min="14341" max="14341" width="7.7109375" style="564" bestFit="1" customWidth="1"/>
    <col min="14342" max="14342" width="2.28515625" style="564" customWidth="1"/>
    <col min="14343" max="14343" width="18.28515625" style="564" customWidth="1"/>
    <col min="14344" max="14344" width="8.7109375" style="564" customWidth="1"/>
    <col min="14345" max="14592" width="8.85546875" style="564"/>
    <col min="14593" max="14593" width="20.7109375" style="564" customWidth="1"/>
    <col min="14594" max="14594" width="8" style="564" bestFit="1" customWidth="1"/>
    <col min="14595" max="14595" width="2.42578125" style="564" customWidth="1"/>
    <col min="14596" max="14596" width="16" style="564" customWidth="1"/>
    <col min="14597" max="14597" width="7.7109375" style="564" bestFit="1" customWidth="1"/>
    <col min="14598" max="14598" width="2.28515625" style="564" customWidth="1"/>
    <col min="14599" max="14599" width="18.28515625" style="564" customWidth="1"/>
    <col min="14600" max="14600" width="8.7109375" style="564" customWidth="1"/>
    <col min="14601" max="14848" width="8.85546875" style="564"/>
    <col min="14849" max="14849" width="20.7109375" style="564" customWidth="1"/>
    <col min="14850" max="14850" width="8" style="564" bestFit="1" customWidth="1"/>
    <col min="14851" max="14851" width="2.42578125" style="564" customWidth="1"/>
    <col min="14852" max="14852" width="16" style="564" customWidth="1"/>
    <col min="14853" max="14853" width="7.7109375" style="564" bestFit="1" customWidth="1"/>
    <col min="14854" max="14854" width="2.28515625" style="564" customWidth="1"/>
    <col min="14855" max="14855" width="18.28515625" style="564" customWidth="1"/>
    <col min="14856" max="14856" width="8.7109375" style="564" customWidth="1"/>
    <col min="14857" max="15104" width="8.85546875" style="564"/>
    <col min="15105" max="15105" width="20.7109375" style="564" customWidth="1"/>
    <col min="15106" max="15106" width="8" style="564" bestFit="1" customWidth="1"/>
    <col min="15107" max="15107" width="2.42578125" style="564" customWidth="1"/>
    <col min="15108" max="15108" width="16" style="564" customWidth="1"/>
    <col min="15109" max="15109" width="7.7109375" style="564" bestFit="1" customWidth="1"/>
    <col min="15110" max="15110" width="2.28515625" style="564" customWidth="1"/>
    <col min="15111" max="15111" width="18.28515625" style="564" customWidth="1"/>
    <col min="15112" max="15112" width="8.7109375" style="564" customWidth="1"/>
    <col min="15113" max="15360" width="8.85546875" style="564"/>
    <col min="15361" max="15361" width="20.7109375" style="564" customWidth="1"/>
    <col min="15362" max="15362" width="8" style="564" bestFit="1" customWidth="1"/>
    <col min="15363" max="15363" width="2.42578125" style="564" customWidth="1"/>
    <col min="15364" max="15364" width="16" style="564" customWidth="1"/>
    <col min="15365" max="15365" width="7.7109375" style="564" bestFit="1" customWidth="1"/>
    <col min="15366" max="15366" width="2.28515625" style="564" customWidth="1"/>
    <col min="15367" max="15367" width="18.28515625" style="564" customWidth="1"/>
    <col min="15368" max="15368" width="8.7109375" style="564" customWidth="1"/>
    <col min="15369" max="15616" width="8.85546875" style="564"/>
    <col min="15617" max="15617" width="20.7109375" style="564" customWidth="1"/>
    <col min="15618" max="15618" width="8" style="564" bestFit="1" customWidth="1"/>
    <col min="15619" max="15619" width="2.42578125" style="564" customWidth="1"/>
    <col min="15620" max="15620" width="16" style="564" customWidth="1"/>
    <col min="15621" max="15621" width="7.7109375" style="564" bestFit="1" customWidth="1"/>
    <col min="15622" max="15622" width="2.28515625" style="564" customWidth="1"/>
    <col min="15623" max="15623" width="18.28515625" style="564" customWidth="1"/>
    <col min="15624" max="15624" width="8.7109375" style="564" customWidth="1"/>
    <col min="15625" max="15872" width="8.85546875" style="564"/>
    <col min="15873" max="15873" width="20.7109375" style="564" customWidth="1"/>
    <col min="15874" max="15874" width="8" style="564" bestFit="1" customWidth="1"/>
    <col min="15875" max="15875" width="2.42578125" style="564" customWidth="1"/>
    <col min="15876" max="15876" width="16" style="564" customWidth="1"/>
    <col min="15877" max="15877" width="7.7109375" style="564" bestFit="1" customWidth="1"/>
    <col min="15878" max="15878" width="2.28515625" style="564" customWidth="1"/>
    <col min="15879" max="15879" width="18.28515625" style="564" customWidth="1"/>
    <col min="15880" max="15880" width="8.7109375" style="564" customWidth="1"/>
    <col min="15881" max="16128" width="8.85546875" style="564"/>
    <col min="16129" max="16129" width="20.7109375" style="564" customWidth="1"/>
    <col min="16130" max="16130" width="8" style="564" bestFit="1" customWidth="1"/>
    <col min="16131" max="16131" width="2.42578125" style="564" customWidth="1"/>
    <col min="16132" max="16132" width="16" style="564" customWidth="1"/>
    <col min="16133" max="16133" width="7.7109375" style="564" bestFit="1" customWidth="1"/>
    <col min="16134" max="16134" width="2.28515625" style="564" customWidth="1"/>
    <col min="16135" max="16135" width="18.28515625" style="564" customWidth="1"/>
    <col min="16136" max="16136" width="8.7109375" style="564" customWidth="1"/>
    <col min="16137" max="16384" width="8.85546875" style="564"/>
  </cols>
  <sheetData>
    <row r="1" spans="1:8" ht="15" customHeight="1" thickTop="1">
      <c r="A1" s="1753" t="s">
        <v>681</v>
      </c>
      <c r="B1" s="1754"/>
      <c r="C1" s="1754"/>
      <c r="D1" s="1754"/>
      <c r="E1" s="1754"/>
      <c r="F1" s="1754"/>
      <c r="G1" s="1754"/>
      <c r="H1" s="1755"/>
    </row>
    <row r="2" spans="1:8" s="565" customFormat="1" ht="15" customHeight="1">
      <c r="A2" s="1763" t="s">
        <v>682</v>
      </c>
      <c r="B2" s="1757"/>
      <c r="C2" s="1757"/>
      <c r="D2" s="1757"/>
      <c r="E2" s="1757"/>
      <c r="F2" s="1757"/>
      <c r="G2" s="1757"/>
      <c r="H2" s="1764"/>
    </row>
    <row r="3" spans="1:8" ht="13.15" customHeight="1">
      <c r="A3" s="1765" t="s">
        <v>640</v>
      </c>
      <c r="B3" s="1743"/>
      <c r="C3" s="1743"/>
      <c r="D3" s="1743"/>
      <c r="E3" s="1743"/>
      <c r="F3" s="1743"/>
      <c r="G3" s="1743"/>
      <c r="H3" s="1766"/>
    </row>
    <row r="4" spans="1:8" ht="19.899999999999999" customHeight="1">
      <c r="A4" s="595" t="s">
        <v>141</v>
      </c>
      <c r="B4" s="567">
        <v>2022</v>
      </c>
      <c r="C4" s="568"/>
      <c r="D4" s="569" t="s">
        <v>141</v>
      </c>
      <c r="E4" s="567">
        <v>2022</v>
      </c>
      <c r="F4" s="568"/>
      <c r="G4" s="569" t="s">
        <v>141</v>
      </c>
      <c r="H4" s="596">
        <v>2022</v>
      </c>
    </row>
    <row r="5" spans="1:8" s="565" customFormat="1" ht="19.899999999999999" customHeight="1">
      <c r="A5" s="597" t="s">
        <v>132</v>
      </c>
      <c r="B5" s="572">
        <f>SUM(B7:B23)+SUM(E5:E23)+SUM(H5:H23)</f>
        <v>174759</v>
      </c>
      <c r="C5" s="573"/>
      <c r="D5" s="574" t="s">
        <v>188</v>
      </c>
      <c r="E5" s="575">
        <v>1163</v>
      </c>
      <c r="F5" s="576"/>
      <c r="G5" s="574" t="s">
        <v>169</v>
      </c>
      <c r="H5" s="598">
        <v>844</v>
      </c>
    </row>
    <row r="6" spans="1:8" ht="19.899999999999999" customHeight="1">
      <c r="A6" s="599"/>
      <c r="B6" s="579"/>
      <c r="C6" s="579"/>
      <c r="D6" s="574" t="s">
        <v>190</v>
      </c>
      <c r="E6" s="575">
        <v>1016</v>
      </c>
      <c r="F6" s="576"/>
      <c r="G6" s="574" t="s">
        <v>171</v>
      </c>
      <c r="H6" s="598">
        <v>2093</v>
      </c>
    </row>
    <row r="7" spans="1:8" ht="19.899999999999999" customHeight="1">
      <c r="A7" s="599" t="s">
        <v>154</v>
      </c>
      <c r="B7" s="575">
        <v>962</v>
      </c>
      <c r="C7" s="576"/>
      <c r="D7" s="574" t="s">
        <v>192</v>
      </c>
      <c r="E7" s="575">
        <v>395</v>
      </c>
      <c r="F7" s="576"/>
      <c r="G7" s="574" t="s">
        <v>173</v>
      </c>
      <c r="H7" s="598">
        <v>4836</v>
      </c>
    </row>
    <row r="8" spans="1:8" ht="19.899999999999999" customHeight="1">
      <c r="A8" s="599" t="s">
        <v>156</v>
      </c>
      <c r="B8" s="575">
        <v>131</v>
      </c>
      <c r="C8" s="576"/>
      <c r="D8" s="574" t="s">
        <v>194</v>
      </c>
      <c r="E8" s="575">
        <v>3280</v>
      </c>
      <c r="F8" s="576"/>
      <c r="G8" s="574" t="s">
        <v>175</v>
      </c>
      <c r="H8" s="598">
        <v>484</v>
      </c>
    </row>
    <row r="9" spans="1:8" ht="19.899999999999999" customHeight="1">
      <c r="A9" s="599" t="s">
        <v>158</v>
      </c>
      <c r="B9" s="575">
        <v>3369</v>
      </c>
      <c r="C9" s="576"/>
      <c r="D9" s="574" t="s">
        <v>196</v>
      </c>
      <c r="E9" s="575">
        <v>4186</v>
      </c>
      <c r="F9" s="576"/>
      <c r="G9" s="574" t="s">
        <v>177</v>
      </c>
      <c r="H9" s="598">
        <v>1719</v>
      </c>
    </row>
    <row r="10" spans="1:8" ht="19.899999999999999" customHeight="1">
      <c r="A10" s="599" t="s">
        <v>160</v>
      </c>
      <c r="B10" s="575">
        <v>696</v>
      </c>
      <c r="C10" s="576"/>
      <c r="D10" s="574" t="s">
        <v>198</v>
      </c>
      <c r="E10" s="575">
        <v>3561</v>
      </c>
      <c r="F10" s="576"/>
      <c r="G10" s="574" t="s">
        <v>179</v>
      </c>
      <c r="H10" s="598">
        <v>209</v>
      </c>
    </row>
    <row r="11" spans="1:8" ht="19.899999999999999" customHeight="1">
      <c r="A11" s="599" t="s">
        <v>162</v>
      </c>
      <c r="B11" s="575">
        <v>34202</v>
      </c>
      <c r="C11" s="576"/>
      <c r="D11" s="574" t="s">
        <v>200</v>
      </c>
      <c r="E11" s="575">
        <v>3006</v>
      </c>
      <c r="F11" s="576"/>
      <c r="G11" s="574" t="s">
        <v>181</v>
      </c>
      <c r="H11" s="598">
        <v>2770</v>
      </c>
    </row>
    <row r="12" spans="1:8" ht="19.899999999999999" customHeight="1">
      <c r="A12" s="599" t="s">
        <v>164</v>
      </c>
      <c r="B12" s="575">
        <v>4053</v>
      </c>
      <c r="C12" s="576"/>
      <c r="D12" s="574" t="s">
        <v>202</v>
      </c>
      <c r="E12" s="575">
        <v>435</v>
      </c>
      <c r="F12" s="576"/>
      <c r="G12" s="574" t="s">
        <v>183</v>
      </c>
      <c r="H12" s="598">
        <v>13176</v>
      </c>
    </row>
    <row r="13" spans="1:8" ht="19.899999999999999" customHeight="1">
      <c r="A13" s="599" t="s">
        <v>166</v>
      </c>
      <c r="B13" s="575">
        <v>2013</v>
      </c>
      <c r="C13" s="576"/>
      <c r="D13" s="574" t="s">
        <v>204</v>
      </c>
      <c r="E13" s="575">
        <v>2246</v>
      </c>
      <c r="F13" s="576"/>
      <c r="G13" s="574" t="s">
        <v>185</v>
      </c>
      <c r="H13" s="598">
        <v>2246</v>
      </c>
    </row>
    <row r="14" spans="1:8" ht="19.899999999999999" customHeight="1">
      <c r="A14" s="599" t="s">
        <v>168</v>
      </c>
      <c r="B14" s="575">
        <v>1858</v>
      </c>
      <c r="C14" s="576"/>
      <c r="D14" s="574" t="s">
        <v>206</v>
      </c>
      <c r="E14" s="575">
        <v>490</v>
      </c>
      <c r="F14" s="576"/>
      <c r="G14" s="574" t="s">
        <v>187</v>
      </c>
      <c r="H14" s="598">
        <v>280</v>
      </c>
    </row>
    <row r="15" spans="1:8" ht="19.899999999999999" customHeight="1">
      <c r="A15" s="599" t="s">
        <v>170</v>
      </c>
      <c r="B15" s="575">
        <v>1347</v>
      </c>
      <c r="C15" s="576"/>
      <c r="D15" s="574" t="s">
        <v>152</v>
      </c>
      <c r="E15" s="575">
        <v>600</v>
      </c>
      <c r="F15" s="576"/>
      <c r="G15" s="574" t="s">
        <v>189</v>
      </c>
      <c r="H15" s="598">
        <v>3832</v>
      </c>
    </row>
    <row r="16" spans="1:8" ht="19.899999999999999" customHeight="1">
      <c r="A16" s="599" t="s">
        <v>172</v>
      </c>
      <c r="B16" s="575">
        <v>14428</v>
      </c>
      <c r="C16" s="576"/>
      <c r="D16" s="574" t="s">
        <v>153</v>
      </c>
      <c r="E16" s="575">
        <v>2708</v>
      </c>
      <c r="F16" s="576"/>
      <c r="G16" s="574" t="s">
        <v>191</v>
      </c>
      <c r="H16" s="598">
        <v>3757</v>
      </c>
    </row>
    <row r="17" spans="1:8" ht="19.899999999999999" customHeight="1">
      <c r="A17" s="599" t="s">
        <v>174</v>
      </c>
      <c r="B17" s="575">
        <v>6424</v>
      </c>
      <c r="C17" s="576"/>
      <c r="D17" s="574" t="s">
        <v>155</v>
      </c>
      <c r="E17" s="575">
        <v>583</v>
      </c>
      <c r="F17" s="576"/>
      <c r="G17" s="574" t="s">
        <v>193</v>
      </c>
      <c r="H17" s="598">
        <v>194</v>
      </c>
    </row>
    <row r="18" spans="1:8" ht="19.899999999999999" customHeight="1">
      <c r="A18" s="599" t="s">
        <v>176</v>
      </c>
      <c r="B18" s="575">
        <v>498</v>
      </c>
      <c r="C18" s="576"/>
      <c r="D18" s="574" t="s">
        <v>157</v>
      </c>
      <c r="E18" s="575">
        <v>6079</v>
      </c>
      <c r="F18" s="576"/>
      <c r="G18" s="574" t="s">
        <v>195</v>
      </c>
      <c r="H18" s="598">
        <v>2051</v>
      </c>
    </row>
    <row r="19" spans="1:8" ht="19.899999999999999" customHeight="1">
      <c r="A19" s="599" t="s">
        <v>178</v>
      </c>
      <c r="B19" s="575">
        <v>608</v>
      </c>
      <c r="C19" s="576"/>
      <c r="D19" s="574" t="s">
        <v>159</v>
      </c>
      <c r="E19" s="575">
        <v>454</v>
      </c>
      <c r="F19" s="576"/>
      <c r="G19" s="574" t="s">
        <v>197</v>
      </c>
      <c r="H19" s="598">
        <v>732</v>
      </c>
    </row>
    <row r="20" spans="1:8" ht="19.899999999999999" customHeight="1">
      <c r="A20" s="599" t="s">
        <v>180</v>
      </c>
      <c r="B20" s="575">
        <v>6517</v>
      </c>
      <c r="C20" s="576"/>
      <c r="D20" s="574" t="s">
        <v>161</v>
      </c>
      <c r="E20" s="575">
        <v>15653</v>
      </c>
      <c r="F20" s="576"/>
      <c r="G20" s="574" t="s">
        <v>199</v>
      </c>
      <c r="H20" s="598">
        <v>439</v>
      </c>
    </row>
    <row r="21" spans="1:8" ht="19.899999999999999" customHeight="1">
      <c r="A21" s="599" t="s">
        <v>182</v>
      </c>
      <c r="B21" s="575">
        <v>1891</v>
      </c>
      <c r="C21" s="576"/>
      <c r="D21" s="574" t="s">
        <v>163</v>
      </c>
      <c r="E21" s="575">
        <v>4317</v>
      </c>
      <c r="F21" s="576"/>
      <c r="G21" s="574" t="s">
        <v>683</v>
      </c>
      <c r="H21" s="598">
        <v>29</v>
      </c>
    </row>
    <row r="22" spans="1:8" ht="19.899999999999999" customHeight="1">
      <c r="A22" s="599" t="s">
        <v>184</v>
      </c>
      <c r="B22" s="575">
        <v>786</v>
      </c>
      <c r="C22" s="576"/>
      <c r="D22" s="574" t="s">
        <v>165</v>
      </c>
      <c r="E22" s="575">
        <v>170</v>
      </c>
      <c r="F22" s="576"/>
      <c r="G22" s="574" t="s">
        <v>684</v>
      </c>
      <c r="H22" s="598">
        <v>7</v>
      </c>
    </row>
    <row r="23" spans="1:8" ht="19.899999999999999" customHeight="1" thickBot="1">
      <c r="A23" s="599" t="s">
        <v>186</v>
      </c>
      <c r="B23" s="575">
        <v>790</v>
      </c>
      <c r="C23" s="576"/>
      <c r="D23" s="574" t="s">
        <v>167</v>
      </c>
      <c r="E23" s="575">
        <v>4146</v>
      </c>
      <c r="F23" s="576"/>
      <c r="G23" s="574" t="s">
        <v>685</v>
      </c>
      <c r="H23" s="598" t="s">
        <v>63</v>
      </c>
    </row>
    <row r="24" spans="1:8" s="600" customFormat="1" ht="28.9" customHeight="1">
      <c r="A24" s="1767" t="s">
        <v>686</v>
      </c>
      <c r="B24" s="1768"/>
      <c r="C24" s="1768"/>
      <c r="D24" s="1768"/>
      <c r="E24" s="1768"/>
      <c r="F24" s="1768"/>
      <c r="G24" s="1768"/>
      <c r="H24" s="1769"/>
    </row>
    <row r="25" spans="1:8" ht="19.899999999999999" customHeight="1">
      <c r="A25" s="1770" t="s">
        <v>687</v>
      </c>
      <c r="B25" s="1771"/>
      <c r="C25" s="1771"/>
      <c r="D25" s="1771"/>
      <c r="E25" s="1771"/>
      <c r="F25" s="1771"/>
      <c r="G25" s="1771"/>
      <c r="H25" s="601"/>
    </row>
    <row r="26" spans="1:8" ht="19.899999999999999" customHeight="1" thickBot="1">
      <c r="A26" s="1761" t="s">
        <v>688</v>
      </c>
      <c r="B26" s="1762"/>
      <c r="C26" s="1762"/>
      <c r="D26" s="1762"/>
      <c r="E26" s="1762"/>
      <c r="F26" s="1762"/>
      <c r="G26" s="1762"/>
      <c r="H26" s="602"/>
    </row>
    <row r="27" spans="1:8" ht="13.5" thickTop="1">
      <c r="A27" s="589"/>
      <c r="B27" s="590"/>
      <c r="C27" s="590"/>
      <c r="D27" s="591"/>
      <c r="E27" s="591"/>
      <c r="F27" s="591"/>
      <c r="G27" s="591"/>
      <c r="H27" s="591"/>
    </row>
    <row r="28" spans="1:8" s="603" customFormat="1">
      <c r="A28" s="589"/>
      <c r="B28" s="590"/>
      <c r="C28" s="590"/>
      <c r="D28" s="591"/>
      <c r="E28" s="591"/>
      <c r="F28" s="591"/>
      <c r="G28" s="591"/>
      <c r="H28" s="591"/>
    </row>
    <row r="29" spans="1:8" s="603" customFormat="1">
      <c r="A29" s="589"/>
      <c r="B29" s="590"/>
      <c r="C29" s="590"/>
      <c r="D29" s="591"/>
      <c r="E29" s="591"/>
      <c r="F29" s="591"/>
      <c r="G29" s="591"/>
      <c r="H29" s="591"/>
    </row>
    <row r="30" spans="1:8" s="603" customFormat="1">
      <c r="A30" s="589"/>
      <c r="B30" s="590"/>
      <c r="C30" s="590"/>
      <c r="D30" s="591"/>
      <c r="E30" s="591"/>
      <c r="F30" s="591"/>
      <c r="G30" s="591"/>
      <c r="H30" s="591"/>
    </row>
    <row r="31" spans="1:8">
      <c r="A31" s="592"/>
      <c r="B31" s="593"/>
      <c r="C31" s="593"/>
    </row>
    <row r="32" spans="1:8">
      <c r="A32" s="592"/>
      <c r="B32" s="593"/>
      <c r="C32" s="593"/>
    </row>
    <row r="33" spans="1:3">
      <c r="A33" s="592"/>
      <c r="B33" s="593"/>
      <c r="C33" s="593"/>
    </row>
    <row r="34" spans="1:3">
      <c r="A34" s="592"/>
      <c r="B34" s="593"/>
      <c r="C34" s="593"/>
    </row>
    <row r="35" spans="1:3">
      <c r="A35" s="592"/>
      <c r="B35" s="593"/>
      <c r="C35" s="593"/>
    </row>
    <row r="36" spans="1:3">
      <c r="A36" s="592"/>
      <c r="B36" s="593"/>
      <c r="C36" s="593"/>
    </row>
    <row r="37" spans="1:3">
      <c r="A37" s="592"/>
      <c r="B37" s="593"/>
      <c r="C37" s="593"/>
    </row>
    <row r="38" spans="1:3">
      <c r="A38" s="592"/>
      <c r="B38" s="593"/>
      <c r="C38" s="593"/>
    </row>
    <row r="39" spans="1:3">
      <c r="A39" s="592"/>
      <c r="B39" s="593"/>
      <c r="C39" s="593"/>
    </row>
    <row r="40" spans="1:3">
      <c r="A40" s="592"/>
      <c r="B40" s="593"/>
      <c r="C40" s="593"/>
    </row>
    <row r="41" spans="1:3">
      <c r="A41" s="592"/>
      <c r="B41" s="593"/>
      <c r="C41" s="593"/>
    </row>
    <row r="42" spans="1:3">
      <c r="A42" s="592"/>
      <c r="B42" s="593"/>
      <c r="C42" s="593"/>
    </row>
    <row r="43" spans="1:3">
      <c r="A43" s="592"/>
      <c r="B43" s="593"/>
      <c r="C43" s="593"/>
    </row>
    <row r="44" spans="1:3">
      <c r="A44" s="592"/>
      <c r="B44" s="593"/>
      <c r="C44" s="593"/>
    </row>
    <row r="45" spans="1:3">
      <c r="A45" s="592"/>
      <c r="B45" s="593"/>
      <c r="C45" s="593"/>
    </row>
    <row r="46" spans="1:3">
      <c r="A46" s="592"/>
      <c r="B46" s="593"/>
      <c r="C46" s="593"/>
    </row>
    <row r="47" spans="1:3">
      <c r="A47" s="592"/>
      <c r="B47" s="593"/>
      <c r="C47" s="593"/>
    </row>
    <row r="48" spans="1:3">
      <c r="A48" s="592"/>
      <c r="B48" s="593"/>
      <c r="C48" s="593"/>
    </row>
    <row r="49" spans="1:3">
      <c r="A49" s="592"/>
      <c r="B49" s="593"/>
      <c r="C49" s="593"/>
    </row>
    <row r="50" spans="1:3">
      <c r="A50" s="592"/>
      <c r="B50" s="593"/>
      <c r="C50" s="593"/>
    </row>
    <row r="51" spans="1:3">
      <c r="A51" s="592"/>
      <c r="B51" s="593"/>
      <c r="C51" s="593"/>
    </row>
    <row r="52" spans="1:3">
      <c r="A52" s="592"/>
      <c r="B52" s="593"/>
      <c r="C52" s="593"/>
    </row>
    <row r="53" spans="1:3">
      <c r="A53" s="592"/>
      <c r="B53" s="593"/>
      <c r="C53" s="593"/>
    </row>
    <row r="54" spans="1:3">
      <c r="A54" s="592"/>
      <c r="B54" s="593"/>
      <c r="C54" s="593"/>
    </row>
    <row r="55" spans="1:3">
      <c r="A55" s="592"/>
      <c r="B55" s="593"/>
      <c r="C55" s="593"/>
    </row>
    <row r="56" spans="1:3">
      <c r="A56" s="592"/>
      <c r="B56" s="593"/>
      <c r="C56" s="593"/>
    </row>
    <row r="57" spans="1:3">
      <c r="A57" s="592"/>
      <c r="B57" s="593"/>
      <c r="C57" s="593"/>
    </row>
    <row r="58" spans="1:3">
      <c r="A58" s="592"/>
      <c r="B58" s="593"/>
      <c r="C58" s="593"/>
    </row>
    <row r="59" spans="1:3">
      <c r="A59" s="592"/>
      <c r="B59" s="593"/>
      <c r="C59" s="593"/>
    </row>
    <row r="60" spans="1:3">
      <c r="A60" s="592"/>
      <c r="B60" s="593"/>
      <c r="C60" s="593"/>
    </row>
    <row r="61" spans="1:3">
      <c r="A61" s="592"/>
      <c r="B61" s="593"/>
      <c r="C61" s="593"/>
    </row>
    <row r="62" spans="1:3">
      <c r="A62" s="592"/>
      <c r="B62" s="593"/>
      <c r="C62" s="593"/>
    </row>
    <row r="63" spans="1:3">
      <c r="A63" s="592"/>
      <c r="B63" s="593"/>
      <c r="C63" s="593"/>
    </row>
    <row r="64" spans="1:3">
      <c r="A64" s="592"/>
      <c r="B64" s="593"/>
      <c r="C64" s="593"/>
    </row>
    <row r="65" spans="1:3">
      <c r="A65" s="592"/>
      <c r="B65" s="593"/>
      <c r="C65" s="593"/>
    </row>
    <row r="66" spans="1:3">
      <c r="A66" s="592"/>
      <c r="B66" s="593"/>
      <c r="C66" s="593"/>
    </row>
    <row r="67" spans="1:3">
      <c r="A67" s="592"/>
      <c r="B67" s="593"/>
      <c r="C67" s="593"/>
    </row>
    <row r="68" spans="1:3">
      <c r="A68" s="592"/>
      <c r="B68" s="593"/>
      <c r="C68" s="593"/>
    </row>
    <row r="69" spans="1:3">
      <c r="A69" s="592"/>
      <c r="B69" s="593"/>
      <c r="C69" s="593"/>
    </row>
    <row r="70" spans="1:3">
      <c r="A70" s="592"/>
      <c r="B70" s="593"/>
      <c r="C70" s="593"/>
    </row>
    <row r="71" spans="1:3">
      <c r="A71" s="592"/>
      <c r="B71" s="593"/>
      <c r="C71" s="593"/>
    </row>
    <row r="72" spans="1:3">
      <c r="A72" s="592"/>
      <c r="B72" s="593"/>
      <c r="C72" s="593"/>
    </row>
    <row r="73" spans="1:3">
      <c r="A73" s="592"/>
      <c r="B73" s="593"/>
      <c r="C73" s="593"/>
    </row>
    <row r="74" spans="1:3">
      <c r="A74" s="592"/>
      <c r="B74" s="593"/>
      <c r="C74" s="593"/>
    </row>
    <row r="75" spans="1:3">
      <c r="A75" s="592"/>
      <c r="B75" s="593"/>
      <c r="C75" s="593"/>
    </row>
    <row r="76" spans="1:3">
      <c r="A76" s="592"/>
      <c r="B76" s="593"/>
      <c r="C76" s="593"/>
    </row>
    <row r="77" spans="1:3">
      <c r="A77" s="592"/>
      <c r="B77" s="593"/>
      <c r="C77" s="593"/>
    </row>
    <row r="78" spans="1:3">
      <c r="A78" s="592"/>
      <c r="B78" s="593"/>
      <c r="C78" s="593"/>
    </row>
    <row r="79" spans="1:3">
      <c r="A79" s="592"/>
      <c r="B79" s="593"/>
      <c r="C79" s="593"/>
    </row>
    <row r="80" spans="1:3">
      <c r="A80" s="592"/>
      <c r="B80" s="593"/>
      <c r="C80" s="593"/>
    </row>
    <row r="81" spans="1:3">
      <c r="A81" s="592"/>
      <c r="B81" s="593"/>
      <c r="C81" s="593"/>
    </row>
    <row r="82" spans="1:3">
      <c r="A82" s="592"/>
      <c r="B82" s="593"/>
      <c r="C82" s="593"/>
    </row>
    <row r="83" spans="1:3">
      <c r="A83" s="592"/>
      <c r="B83" s="593"/>
      <c r="C83" s="593"/>
    </row>
    <row r="84" spans="1:3">
      <c r="A84" s="592"/>
      <c r="B84" s="593"/>
      <c r="C84" s="593"/>
    </row>
    <row r="85" spans="1:3">
      <c r="A85" s="592"/>
      <c r="B85" s="593"/>
      <c r="C85" s="593"/>
    </row>
    <row r="86" spans="1:3">
      <c r="A86" s="592"/>
      <c r="B86" s="593"/>
      <c r="C86" s="593"/>
    </row>
    <row r="87" spans="1:3">
      <c r="A87" s="592"/>
      <c r="B87" s="593"/>
      <c r="C87" s="593"/>
    </row>
    <row r="88" spans="1:3">
      <c r="A88" s="592"/>
      <c r="B88" s="593"/>
      <c r="C88" s="593"/>
    </row>
    <row r="89" spans="1:3">
      <c r="A89" s="592"/>
      <c r="B89" s="593"/>
      <c r="C89" s="593"/>
    </row>
    <row r="90" spans="1:3">
      <c r="A90" s="592"/>
      <c r="B90" s="593"/>
      <c r="C90" s="593"/>
    </row>
    <row r="91" spans="1:3">
      <c r="A91" s="592"/>
      <c r="B91" s="593"/>
      <c r="C91" s="593"/>
    </row>
    <row r="92" spans="1:3">
      <c r="A92" s="592"/>
      <c r="B92" s="593"/>
      <c r="C92" s="593"/>
    </row>
    <row r="93" spans="1:3">
      <c r="A93" s="592"/>
      <c r="B93" s="593"/>
      <c r="C93" s="593"/>
    </row>
    <row r="94" spans="1:3">
      <c r="A94" s="592"/>
      <c r="B94" s="593"/>
      <c r="C94" s="593"/>
    </row>
    <row r="95" spans="1:3">
      <c r="A95" s="592"/>
      <c r="B95" s="593"/>
      <c r="C95" s="593"/>
    </row>
    <row r="96" spans="1:3">
      <c r="A96" s="592"/>
      <c r="B96" s="593"/>
      <c r="C96" s="593"/>
    </row>
    <row r="97" spans="1:3">
      <c r="A97" s="592"/>
      <c r="B97" s="593"/>
      <c r="C97" s="593"/>
    </row>
    <row r="98" spans="1:3">
      <c r="A98" s="592"/>
      <c r="B98" s="593"/>
      <c r="C98" s="593"/>
    </row>
    <row r="99" spans="1:3">
      <c r="A99" s="592"/>
      <c r="B99" s="593"/>
      <c r="C99" s="593"/>
    </row>
    <row r="100" spans="1:3">
      <c r="A100" s="592"/>
      <c r="B100" s="593"/>
      <c r="C100" s="593"/>
    </row>
    <row r="101" spans="1:3">
      <c r="A101" s="592"/>
      <c r="B101" s="593"/>
      <c r="C101" s="593"/>
    </row>
    <row r="102" spans="1:3">
      <c r="A102" s="592"/>
      <c r="B102" s="593"/>
      <c r="C102" s="593"/>
    </row>
    <row r="103" spans="1:3">
      <c r="A103" s="592"/>
      <c r="B103" s="593"/>
      <c r="C103" s="593"/>
    </row>
    <row r="104" spans="1:3">
      <c r="A104" s="592"/>
      <c r="B104" s="593"/>
      <c r="C104" s="593"/>
    </row>
    <row r="105" spans="1:3">
      <c r="A105" s="592"/>
      <c r="B105" s="593"/>
      <c r="C105" s="593"/>
    </row>
    <row r="106" spans="1:3">
      <c r="A106" s="592"/>
      <c r="B106" s="593"/>
      <c r="C106" s="593"/>
    </row>
    <row r="107" spans="1:3">
      <c r="A107" s="592"/>
      <c r="B107" s="593"/>
      <c r="C107" s="593"/>
    </row>
    <row r="108" spans="1:3">
      <c r="A108" s="592"/>
      <c r="B108" s="593"/>
      <c r="C108" s="593"/>
    </row>
    <row r="109" spans="1:3">
      <c r="A109" s="592"/>
      <c r="B109" s="593"/>
      <c r="C109" s="593"/>
    </row>
    <row r="110" spans="1:3">
      <c r="A110" s="592"/>
      <c r="B110" s="593"/>
      <c r="C110" s="593"/>
    </row>
    <row r="111" spans="1:3">
      <c r="A111" s="592"/>
      <c r="B111" s="593"/>
      <c r="C111" s="593"/>
    </row>
    <row r="112" spans="1:3">
      <c r="A112" s="592"/>
      <c r="B112" s="593"/>
      <c r="C112" s="593"/>
    </row>
    <row r="113" spans="1:3">
      <c r="A113" s="592"/>
      <c r="B113" s="593"/>
      <c r="C113" s="593"/>
    </row>
    <row r="114" spans="1:3">
      <c r="A114" s="592"/>
      <c r="B114" s="593"/>
      <c r="C114" s="593"/>
    </row>
    <row r="115" spans="1:3">
      <c r="A115" s="592"/>
      <c r="B115" s="593"/>
      <c r="C115" s="593"/>
    </row>
    <row r="116" spans="1:3">
      <c r="A116" s="592"/>
      <c r="B116" s="593"/>
      <c r="C116" s="593"/>
    </row>
    <row r="117" spans="1:3">
      <c r="A117" s="592"/>
      <c r="B117" s="593"/>
      <c r="C117" s="593"/>
    </row>
    <row r="118" spans="1:3">
      <c r="A118" s="592"/>
      <c r="B118" s="593"/>
      <c r="C118" s="593"/>
    </row>
    <row r="119" spans="1:3">
      <c r="A119" s="592"/>
      <c r="B119" s="593"/>
      <c r="C119" s="593"/>
    </row>
    <row r="120" spans="1:3">
      <c r="A120" s="592"/>
      <c r="B120" s="593"/>
      <c r="C120" s="593"/>
    </row>
    <row r="121" spans="1:3">
      <c r="A121" s="592"/>
      <c r="B121" s="593"/>
      <c r="C121" s="593"/>
    </row>
    <row r="122" spans="1:3">
      <c r="A122" s="592"/>
      <c r="B122" s="593"/>
      <c r="C122" s="593"/>
    </row>
    <row r="123" spans="1:3">
      <c r="A123" s="592"/>
    </row>
    <row r="124" spans="1:3">
      <c r="A124" s="592"/>
    </row>
    <row r="125" spans="1:3">
      <c r="A125" s="592"/>
    </row>
    <row r="126" spans="1:3">
      <c r="A126" s="592"/>
    </row>
    <row r="127" spans="1:3">
      <c r="A127" s="592"/>
    </row>
    <row r="128" spans="1:3">
      <c r="A128" s="592"/>
    </row>
    <row r="129" spans="1:1">
      <c r="A129" s="592"/>
    </row>
    <row r="130" spans="1:1">
      <c r="A130" s="592"/>
    </row>
    <row r="131" spans="1:1">
      <c r="A131" s="592"/>
    </row>
    <row r="132" spans="1:1">
      <c r="A132" s="592"/>
    </row>
    <row r="133" spans="1:1">
      <c r="A133" s="592"/>
    </row>
    <row r="134" spans="1:1">
      <c r="A134" s="592"/>
    </row>
    <row r="135" spans="1:1">
      <c r="A135" s="592"/>
    </row>
    <row r="136" spans="1:1">
      <c r="A136" s="592"/>
    </row>
    <row r="137" spans="1:1">
      <c r="A137" s="592"/>
    </row>
    <row r="138" spans="1:1">
      <c r="A138" s="592"/>
    </row>
    <row r="139" spans="1:1">
      <c r="A139" s="592"/>
    </row>
    <row r="140" spans="1:1">
      <c r="A140" s="592"/>
    </row>
    <row r="141" spans="1:1">
      <c r="A141" s="592"/>
    </row>
  </sheetData>
  <sheetProtection algorithmName="SHA-512" hashValue="VQA7puJlUVUy4e3yirrYwaT6CL5IiNFhdfeXM4Son6ayls4aPhicV6/ldBhDrJsxpavfdEXMf8Iws4wYLNlLsA==" saltValue="h2QuQrAqlIckcYBziaazjg==" spinCount="100000" sheet="1" formatCells="0" formatColumns="0" formatRows="0" insertColumns="0" insertRows="0" insertHyperlinks="0" deleteColumns="0" deleteRows="0" sort="0" autoFilter="0" pivotTables="0"/>
  <mergeCells count="6">
    <mergeCell ref="A26:G26"/>
    <mergeCell ref="A1:H1"/>
    <mergeCell ref="A2:H2"/>
    <mergeCell ref="A3:H3"/>
    <mergeCell ref="A24:H24"/>
    <mergeCell ref="A25:G25"/>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0E18F-72E4-4D58-B37D-C9F1569CA538}">
  <dimension ref="A1:EF224"/>
  <sheetViews>
    <sheetView topLeftCell="A37" workbookViewId="0">
      <selection activeCell="V79" sqref="V79"/>
    </sheetView>
  </sheetViews>
  <sheetFormatPr defaultColWidth="10.42578125" defaultRowHeight="12.75"/>
  <cols>
    <col min="1" max="1" width="26.140625" style="646" customWidth="1"/>
    <col min="2" max="4" width="10.42578125" style="642" hidden="1" customWidth="1"/>
    <col min="5" max="6" width="10.42578125" style="611" hidden="1" customWidth="1"/>
    <col min="7" max="7" width="10.42578125" style="642" hidden="1" customWidth="1"/>
    <col min="8" max="9" width="10.42578125" style="604" hidden="1" customWidth="1"/>
    <col min="10" max="11" width="0" style="604" hidden="1" customWidth="1"/>
    <col min="12" max="12" width="0" style="643" hidden="1" customWidth="1"/>
    <col min="13" max="15" width="10.42578125" style="640"/>
    <col min="16" max="16" width="10.42578125" style="604"/>
    <col min="17" max="17" width="12" style="604" bestFit="1" customWidth="1"/>
    <col min="18" max="253" width="10.42578125" style="604"/>
    <col min="254" max="254" width="26.140625" style="604" customWidth="1"/>
    <col min="255" max="262" width="0" style="604" hidden="1" customWidth="1"/>
    <col min="263" max="509" width="10.42578125" style="604"/>
    <col min="510" max="510" width="26.140625" style="604" customWidth="1"/>
    <col min="511" max="518" width="0" style="604" hidden="1" customWidth="1"/>
    <col min="519" max="765" width="10.42578125" style="604"/>
    <col min="766" max="766" width="26.140625" style="604" customWidth="1"/>
    <col min="767" max="774" width="0" style="604" hidden="1" customWidth="1"/>
    <col min="775" max="1021" width="10.42578125" style="604"/>
    <col min="1022" max="1022" width="26.140625" style="604" customWidth="1"/>
    <col min="1023" max="1030" width="0" style="604" hidden="1" customWidth="1"/>
    <col min="1031" max="1277" width="10.42578125" style="604"/>
    <col min="1278" max="1278" width="26.140625" style="604" customWidth="1"/>
    <col min="1279" max="1286" width="0" style="604" hidden="1" customWidth="1"/>
    <col min="1287" max="1533" width="10.42578125" style="604"/>
    <col min="1534" max="1534" width="26.140625" style="604" customWidth="1"/>
    <col min="1535" max="1542" width="0" style="604" hidden="1" customWidth="1"/>
    <col min="1543" max="1789" width="10.42578125" style="604"/>
    <col min="1790" max="1790" width="26.140625" style="604" customWidth="1"/>
    <col min="1791" max="1798" width="0" style="604" hidden="1" customWidth="1"/>
    <col min="1799" max="2045" width="10.42578125" style="604"/>
    <col min="2046" max="2046" width="26.140625" style="604" customWidth="1"/>
    <col min="2047" max="2054" width="0" style="604" hidden="1" customWidth="1"/>
    <col min="2055" max="2301" width="10.42578125" style="604"/>
    <col min="2302" max="2302" width="26.140625" style="604" customWidth="1"/>
    <col min="2303" max="2310" width="0" style="604" hidden="1" customWidth="1"/>
    <col min="2311" max="2557" width="10.42578125" style="604"/>
    <col min="2558" max="2558" width="26.140625" style="604" customWidth="1"/>
    <col min="2559" max="2566" width="0" style="604" hidden="1" customWidth="1"/>
    <col min="2567" max="2813" width="10.42578125" style="604"/>
    <col min="2814" max="2814" width="26.140625" style="604" customWidth="1"/>
    <col min="2815" max="2822" width="0" style="604" hidden="1" customWidth="1"/>
    <col min="2823" max="3069" width="10.42578125" style="604"/>
    <col min="3070" max="3070" width="26.140625" style="604" customWidth="1"/>
    <col min="3071" max="3078" width="0" style="604" hidden="1" customWidth="1"/>
    <col min="3079" max="3325" width="10.42578125" style="604"/>
    <col min="3326" max="3326" width="26.140625" style="604" customWidth="1"/>
    <col min="3327" max="3334" width="0" style="604" hidden="1" customWidth="1"/>
    <col min="3335" max="3581" width="10.42578125" style="604"/>
    <col min="3582" max="3582" width="26.140625" style="604" customWidth="1"/>
    <col min="3583" max="3590" width="0" style="604" hidden="1" customWidth="1"/>
    <col min="3591" max="3837" width="10.42578125" style="604"/>
    <col min="3838" max="3838" width="26.140625" style="604" customWidth="1"/>
    <col min="3839" max="3846" width="0" style="604" hidden="1" customWidth="1"/>
    <col min="3847" max="4093" width="10.42578125" style="604"/>
    <col min="4094" max="4094" width="26.140625" style="604" customWidth="1"/>
    <col min="4095" max="4102" width="0" style="604" hidden="1" customWidth="1"/>
    <col min="4103" max="4349" width="10.42578125" style="604"/>
    <col min="4350" max="4350" width="26.140625" style="604" customWidth="1"/>
    <col min="4351" max="4358" width="0" style="604" hidden="1" customWidth="1"/>
    <col min="4359" max="4605" width="10.42578125" style="604"/>
    <col min="4606" max="4606" width="26.140625" style="604" customWidth="1"/>
    <col min="4607" max="4614" width="0" style="604" hidden="1" customWidth="1"/>
    <col min="4615" max="4861" width="10.42578125" style="604"/>
    <col min="4862" max="4862" width="26.140625" style="604" customWidth="1"/>
    <col min="4863" max="4870" width="0" style="604" hidden="1" customWidth="1"/>
    <col min="4871" max="5117" width="10.42578125" style="604"/>
    <col min="5118" max="5118" width="26.140625" style="604" customWidth="1"/>
    <col min="5119" max="5126" width="0" style="604" hidden="1" customWidth="1"/>
    <col min="5127" max="5373" width="10.42578125" style="604"/>
    <col min="5374" max="5374" width="26.140625" style="604" customWidth="1"/>
    <col min="5375" max="5382" width="0" style="604" hidden="1" customWidth="1"/>
    <col min="5383" max="5629" width="10.42578125" style="604"/>
    <col min="5630" max="5630" width="26.140625" style="604" customWidth="1"/>
    <col min="5631" max="5638" width="0" style="604" hidden="1" customWidth="1"/>
    <col min="5639" max="5885" width="10.42578125" style="604"/>
    <col min="5886" max="5886" width="26.140625" style="604" customWidth="1"/>
    <col min="5887" max="5894" width="0" style="604" hidden="1" customWidth="1"/>
    <col min="5895" max="6141" width="10.42578125" style="604"/>
    <col min="6142" max="6142" width="26.140625" style="604" customWidth="1"/>
    <col min="6143" max="6150" width="0" style="604" hidden="1" customWidth="1"/>
    <col min="6151" max="6397" width="10.42578125" style="604"/>
    <col min="6398" max="6398" width="26.140625" style="604" customWidth="1"/>
    <col min="6399" max="6406" width="0" style="604" hidden="1" customWidth="1"/>
    <col min="6407" max="6653" width="10.42578125" style="604"/>
    <col min="6654" max="6654" width="26.140625" style="604" customWidth="1"/>
    <col min="6655" max="6662" width="0" style="604" hidden="1" customWidth="1"/>
    <col min="6663" max="6909" width="10.42578125" style="604"/>
    <col min="6910" max="6910" width="26.140625" style="604" customWidth="1"/>
    <col min="6911" max="6918" width="0" style="604" hidden="1" customWidth="1"/>
    <col min="6919" max="7165" width="10.42578125" style="604"/>
    <col min="7166" max="7166" width="26.140625" style="604" customWidth="1"/>
    <col min="7167" max="7174" width="0" style="604" hidden="1" customWidth="1"/>
    <col min="7175" max="7421" width="10.42578125" style="604"/>
    <col min="7422" max="7422" width="26.140625" style="604" customWidth="1"/>
    <col min="7423" max="7430" width="0" style="604" hidden="1" customWidth="1"/>
    <col min="7431" max="7677" width="10.42578125" style="604"/>
    <col min="7678" max="7678" width="26.140625" style="604" customWidth="1"/>
    <col min="7679" max="7686" width="0" style="604" hidden="1" customWidth="1"/>
    <col min="7687" max="7933" width="10.42578125" style="604"/>
    <col min="7934" max="7934" width="26.140625" style="604" customWidth="1"/>
    <col min="7935" max="7942" width="0" style="604" hidden="1" customWidth="1"/>
    <col min="7943" max="8189" width="10.42578125" style="604"/>
    <col min="8190" max="8190" width="26.140625" style="604" customWidth="1"/>
    <col min="8191" max="8198" width="0" style="604" hidden="1" customWidth="1"/>
    <col min="8199" max="8445" width="10.42578125" style="604"/>
    <col min="8446" max="8446" width="26.140625" style="604" customWidth="1"/>
    <col min="8447" max="8454" width="0" style="604" hidden="1" customWidth="1"/>
    <col min="8455" max="8701" width="10.42578125" style="604"/>
    <col min="8702" max="8702" width="26.140625" style="604" customWidth="1"/>
    <col min="8703" max="8710" width="0" style="604" hidden="1" customWidth="1"/>
    <col min="8711" max="8957" width="10.42578125" style="604"/>
    <col min="8958" max="8958" width="26.140625" style="604" customWidth="1"/>
    <col min="8959" max="8966" width="0" style="604" hidden="1" customWidth="1"/>
    <col min="8967" max="9213" width="10.42578125" style="604"/>
    <col min="9214" max="9214" width="26.140625" style="604" customWidth="1"/>
    <col min="9215" max="9222" width="0" style="604" hidden="1" customWidth="1"/>
    <col min="9223" max="9469" width="10.42578125" style="604"/>
    <col min="9470" max="9470" width="26.140625" style="604" customWidth="1"/>
    <col min="9471" max="9478" width="0" style="604" hidden="1" customWidth="1"/>
    <col min="9479" max="9725" width="10.42578125" style="604"/>
    <col min="9726" max="9726" width="26.140625" style="604" customWidth="1"/>
    <col min="9727" max="9734" width="0" style="604" hidden="1" customWidth="1"/>
    <col min="9735" max="9981" width="10.42578125" style="604"/>
    <col min="9982" max="9982" width="26.140625" style="604" customWidth="1"/>
    <col min="9983" max="9990" width="0" style="604" hidden="1" customWidth="1"/>
    <col min="9991" max="10237" width="10.42578125" style="604"/>
    <col min="10238" max="10238" width="26.140625" style="604" customWidth="1"/>
    <col min="10239" max="10246" width="0" style="604" hidden="1" customWidth="1"/>
    <col min="10247" max="10493" width="10.42578125" style="604"/>
    <col min="10494" max="10494" width="26.140625" style="604" customWidth="1"/>
    <col min="10495" max="10502" width="0" style="604" hidden="1" customWidth="1"/>
    <col min="10503" max="10749" width="10.42578125" style="604"/>
    <col min="10750" max="10750" width="26.140625" style="604" customWidth="1"/>
    <col min="10751" max="10758" width="0" style="604" hidden="1" customWidth="1"/>
    <col min="10759" max="11005" width="10.42578125" style="604"/>
    <col min="11006" max="11006" width="26.140625" style="604" customWidth="1"/>
    <col min="11007" max="11014" width="0" style="604" hidden="1" customWidth="1"/>
    <col min="11015" max="11261" width="10.42578125" style="604"/>
    <col min="11262" max="11262" width="26.140625" style="604" customWidth="1"/>
    <col min="11263" max="11270" width="0" style="604" hidden="1" customWidth="1"/>
    <col min="11271" max="11517" width="10.42578125" style="604"/>
    <col min="11518" max="11518" width="26.140625" style="604" customWidth="1"/>
    <col min="11519" max="11526" width="0" style="604" hidden="1" customWidth="1"/>
    <col min="11527" max="11773" width="10.42578125" style="604"/>
    <col min="11774" max="11774" width="26.140625" style="604" customWidth="1"/>
    <col min="11775" max="11782" width="0" style="604" hidden="1" customWidth="1"/>
    <col min="11783" max="12029" width="10.42578125" style="604"/>
    <col min="12030" max="12030" width="26.140625" style="604" customWidth="1"/>
    <col min="12031" max="12038" width="0" style="604" hidden="1" customWidth="1"/>
    <col min="12039" max="12285" width="10.42578125" style="604"/>
    <col min="12286" max="12286" width="26.140625" style="604" customWidth="1"/>
    <col min="12287" max="12294" width="0" style="604" hidden="1" customWidth="1"/>
    <col min="12295" max="12541" width="10.42578125" style="604"/>
    <col min="12542" max="12542" width="26.140625" style="604" customWidth="1"/>
    <col min="12543" max="12550" width="0" style="604" hidden="1" customWidth="1"/>
    <col min="12551" max="12797" width="10.42578125" style="604"/>
    <col min="12798" max="12798" width="26.140625" style="604" customWidth="1"/>
    <col min="12799" max="12806" width="0" style="604" hidden="1" customWidth="1"/>
    <col min="12807" max="13053" width="10.42578125" style="604"/>
    <col min="13054" max="13054" width="26.140625" style="604" customWidth="1"/>
    <col min="13055" max="13062" width="0" style="604" hidden="1" customWidth="1"/>
    <col min="13063" max="13309" width="10.42578125" style="604"/>
    <col min="13310" max="13310" width="26.140625" style="604" customWidth="1"/>
    <col min="13311" max="13318" width="0" style="604" hidden="1" customWidth="1"/>
    <col min="13319" max="13565" width="10.42578125" style="604"/>
    <col min="13566" max="13566" width="26.140625" style="604" customWidth="1"/>
    <col min="13567" max="13574" width="0" style="604" hidden="1" customWidth="1"/>
    <col min="13575" max="13821" width="10.42578125" style="604"/>
    <col min="13822" max="13822" width="26.140625" style="604" customWidth="1"/>
    <col min="13823" max="13830" width="0" style="604" hidden="1" customWidth="1"/>
    <col min="13831" max="14077" width="10.42578125" style="604"/>
    <col min="14078" max="14078" width="26.140625" style="604" customWidth="1"/>
    <col min="14079" max="14086" width="0" style="604" hidden="1" customWidth="1"/>
    <col min="14087" max="14333" width="10.42578125" style="604"/>
    <col min="14334" max="14334" width="26.140625" style="604" customWidth="1"/>
    <col min="14335" max="14342" width="0" style="604" hidden="1" customWidth="1"/>
    <col min="14343" max="14589" width="10.42578125" style="604"/>
    <col min="14590" max="14590" width="26.140625" style="604" customWidth="1"/>
    <col min="14591" max="14598" width="0" style="604" hidden="1" customWidth="1"/>
    <col min="14599" max="14845" width="10.42578125" style="604"/>
    <col min="14846" max="14846" width="26.140625" style="604" customWidth="1"/>
    <col min="14847" max="14854" width="0" style="604" hidden="1" customWidth="1"/>
    <col min="14855" max="15101" width="10.42578125" style="604"/>
    <col min="15102" max="15102" width="26.140625" style="604" customWidth="1"/>
    <col min="15103" max="15110" width="0" style="604" hidden="1" customWidth="1"/>
    <col min="15111" max="15357" width="10.42578125" style="604"/>
    <col min="15358" max="15358" width="26.140625" style="604" customWidth="1"/>
    <col min="15359" max="15366" width="0" style="604" hidden="1" customWidth="1"/>
    <col min="15367" max="15613" width="10.42578125" style="604"/>
    <col min="15614" max="15614" width="26.140625" style="604" customWidth="1"/>
    <col min="15615" max="15622" width="0" style="604" hidden="1" customWidth="1"/>
    <col min="15623" max="15869" width="10.42578125" style="604"/>
    <col min="15870" max="15870" width="26.140625" style="604" customWidth="1"/>
    <col min="15871" max="15878" width="0" style="604" hidden="1" customWidth="1"/>
    <col min="15879" max="16125" width="10.42578125" style="604"/>
    <col min="16126" max="16126" width="26.140625" style="604" customWidth="1"/>
    <col min="16127" max="16134" width="0" style="604" hidden="1" customWidth="1"/>
    <col min="16135" max="16384" width="10.42578125" style="604"/>
  </cols>
  <sheetData>
    <row r="1" spans="1:135" ht="15" customHeight="1">
      <c r="A1" s="1778" t="s">
        <v>689</v>
      </c>
      <c r="B1" s="1779"/>
      <c r="C1" s="1779"/>
      <c r="D1" s="1779"/>
      <c r="E1" s="1779"/>
      <c r="F1" s="1779"/>
      <c r="G1" s="1779"/>
      <c r="H1" s="1779"/>
      <c r="I1" s="1779"/>
      <c r="J1" s="1779"/>
      <c r="K1" s="1779"/>
      <c r="L1" s="1779"/>
      <c r="M1" s="1779"/>
      <c r="N1" s="1779"/>
      <c r="O1" s="1779"/>
      <c r="P1" s="1779"/>
      <c r="Q1" s="1780"/>
    </row>
    <row r="2" spans="1:135" s="605" customFormat="1" ht="33" customHeight="1">
      <c r="A2" s="1781" t="s">
        <v>690</v>
      </c>
      <c r="B2" s="1782"/>
      <c r="C2" s="1782"/>
      <c r="D2" s="1782"/>
      <c r="E2" s="1782"/>
      <c r="F2" s="1782"/>
      <c r="G2" s="1782"/>
      <c r="H2" s="1782"/>
      <c r="I2" s="1782"/>
      <c r="J2" s="1782"/>
      <c r="K2" s="1782"/>
      <c r="L2" s="1782"/>
      <c r="M2" s="1782"/>
      <c r="N2" s="1782"/>
      <c r="O2" s="1782"/>
      <c r="P2" s="1782"/>
      <c r="Q2" s="1783"/>
    </row>
    <row r="3" spans="1:135" ht="13.15" customHeight="1">
      <c r="A3" s="1784" t="s">
        <v>691</v>
      </c>
      <c r="B3" s="1785"/>
      <c r="C3" s="1785"/>
      <c r="D3" s="1785"/>
      <c r="E3" s="1785"/>
      <c r="F3" s="1785"/>
      <c r="G3" s="1785"/>
      <c r="H3" s="1785"/>
      <c r="I3" s="1785"/>
      <c r="J3" s="1785"/>
      <c r="K3" s="1785"/>
      <c r="L3" s="1785"/>
      <c r="M3" s="1785"/>
      <c r="N3" s="1785"/>
      <c r="O3" s="1785"/>
      <c r="P3" s="1785"/>
      <c r="Q3" s="1786"/>
      <c r="R3" s="606"/>
      <c r="S3" s="606"/>
      <c r="T3" s="606"/>
      <c r="U3" s="606"/>
      <c r="V3" s="606"/>
      <c r="W3" s="606"/>
      <c r="X3" s="606"/>
      <c r="Y3" s="606"/>
      <c r="Z3" s="606"/>
      <c r="AA3" s="606"/>
      <c r="AB3" s="606"/>
      <c r="AC3" s="606"/>
      <c r="AD3" s="606"/>
      <c r="AE3" s="606"/>
      <c r="AF3" s="606"/>
      <c r="AG3" s="606"/>
      <c r="AH3" s="606"/>
      <c r="AI3" s="606"/>
      <c r="AJ3" s="606"/>
      <c r="AK3" s="606"/>
      <c r="AL3" s="606"/>
      <c r="AM3" s="606"/>
      <c r="AN3" s="606"/>
      <c r="AO3" s="606"/>
      <c r="AP3" s="606"/>
      <c r="AQ3" s="606"/>
      <c r="AR3" s="606"/>
      <c r="AS3" s="606"/>
      <c r="AT3" s="606"/>
      <c r="AU3" s="606"/>
      <c r="AV3" s="606"/>
      <c r="AW3" s="606"/>
      <c r="AX3" s="606"/>
      <c r="AY3" s="606"/>
      <c r="AZ3" s="606"/>
      <c r="BA3" s="606"/>
      <c r="BB3" s="606"/>
      <c r="BC3" s="606"/>
      <c r="BD3" s="606"/>
      <c r="BE3" s="606"/>
      <c r="BF3" s="606"/>
      <c r="BG3" s="606"/>
      <c r="BH3" s="606"/>
      <c r="BI3" s="606"/>
      <c r="BJ3" s="606"/>
      <c r="BK3" s="606"/>
      <c r="BL3" s="606"/>
      <c r="BM3" s="606"/>
      <c r="BN3" s="606"/>
      <c r="BO3" s="606"/>
      <c r="BP3" s="606"/>
      <c r="BQ3" s="606"/>
      <c r="BR3" s="606"/>
      <c r="BS3" s="606"/>
      <c r="BT3" s="606"/>
      <c r="BU3" s="606"/>
      <c r="BV3" s="606"/>
      <c r="BW3" s="606"/>
      <c r="BX3" s="606"/>
      <c r="BY3" s="606"/>
      <c r="BZ3" s="606"/>
      <c r="CA3" s="606"/>
      <c r="CB3" s="606"/>
      <c r="CC3" s="606"/>
      <c r="CD3" s="606"/>
      <c r="CE3" s="606"/>
      <c r="CF3" s="606"/>
      <c r="CG3" s="606"/>
      <c r="CH3" s="606"/>
      <c r="CI3" s="606"/>
      <c r="CJ3" s="606"/>
      <c r="CK3" s="606"/>
      <c r="CL3" s="606"/>
      <c r="CM3" s="606"/>
      <c r="CN3" s="606"/>
      <c r="CO3" s="606"/>
      <c r="CP3" s="606"/>
      <c r="CQ3" s="606"/>
      <c r="CR3" s="606"/>
      <c r="CS3" s="606"/>
      <c r="CT3" s="606"/>
      <c r="CU3" s="606"/>
      <c r="CV3" s="606"/>
      <c r="CW3" s="606"/>
      <c r="CX3" s="606"/>
      <c r="CY3" s="606"/>
      <c r="CZ3" s="606"/>
      <c r="DA3" s="606"/>
      <c r="DB3" s="606"/>
      <c r="DC3" s="606"/>
      <c r="DD3" s="606"/>
      <c r="DE3" s="606"/>
      <c r="DF3" s="606"/>
      <c r="DG3" s="606"/>
      <c r="DH3" s="606"/>
      <c r="DI3" s="606"/>
      <c r="DJ3" s="606"/>
      <c r="DK3" s="606"/>
      <c r="DL3" s="606"/>
      <c r="DM3" s="606"/>
      <c r="DN3" s="606"/>
      <c r="DO3" s="606"/>
      <c r="DP3" s="606"/>
      <c r="DQ3" s="606"/>
      <c r="DR3" s="606"/>
      <c r="DS3" s="606"/>
      <c r="DT3" s="606"/>
      <c r="DU3" s="606"/>
      <c r="DV3" s="606"/>
      <c r="DW3" s="606"/>
      <c r="DX3" s="606"/>
      <c r="DY3" s="606"/>
      <c r="DZ3" s="606"/>
      <c r="EA3" s="606"/>
      <c r="EB3" s="606"/>
      <c r="EC3" s="606"/>
      <c r="ED3" s="606"/>
      <c r="EE3" s="606"/>
    </row>
    <row r="4" spans="1:135" s="610" customFormat="1">
      <c r="A4" s="1192" t="s">
        <v>228</v>
      </c>
      <c r="B4" s="607">
        <v>2007</v>
      </c>
      <c r="C4" s="608">
        <v>2008</v>
      </c>
      <c r="D4" s="608">
        <v>2009</v>
      </c>
      <c r="E4" s="608">
        <v>2010</v>
      </c>
      <c r="F4" s="608">
        <v>2011</v>
      </c>
      <c r="G4" s="608">
        <v>2012</v>
      </c>
      <c r="H4" s="608">
        <v>2013</v>
      </c>
      <c r="I4" s="608">
        <v>2014</v>
      </c>
      <c r="J4" s="608">
        <v>2015</v>
      </c>
      <c r="K4" s="608">
        <v>2016</v>
      </c>
      <c r="L4" s="608">
        <v>2017</v>
      </c>
      <c r="M4" s="608">
        <v>2018</v>
      </c>
      <c r="N4" s="608">
        <v>2019</v>
      </c>
      <c r="O4" s="608">
        <v>2020</v>
      </c>
      <c r="P4" s="608">
        <v>2021</v>
      </c>
      <c r="Q4" s="609">
        <v>2022</v>
      </c>
      <c r="R4" s="606"/>
      <c r="S4" s="606"/>
      <c r="T4" s="606"/>
      <c r="U4" s="606"/>
      <c r="V4" s="606"/>
      <c r="W4" s="606"/>
      <c r="X4" s="606"/>
      <c r="Y4" s="606"/>
      <c r="Z4" s="606"/>
      <c r="AA4" s="606"/>
      <c r="AB4" s="606"/>
      <c r="AC4" s="606"/>
      <c r="AD4" s="606"/>
      <c r="AE4" s="606"/>
      <c r="AF4" s="606"/>
      <c r="AG4" s="606"/>
      <c r="AH4" s="606"/>
      <c r="AI4" s="606"/>
      <c r="AJ4" s="606"/>
      <c r="AK4" s="606"/>
      <c r="AL4" s="606"/>
      <c r="AM4" s="606"/>
      <c r="AN4" s="606"/>
      <c r="AO4" s="606"/>
      <c r="AP4" s="606"/>
      <c r="AQ4" s="606"/>
      <c r="AR4" s="606"/>
      <c r="AS4" s="606"/>
      <c r="AT4" s="606"/>
      <c r="AU4" s="606"/>
      <c r="AV4" s="606"/>
      <c r="AW4" s="606"/>
      <c r="AX4" s="606"/>
      <c r="AY4" s="606"/>
      <c r="AZ4" s="606"/>
      <c r="BA4" s="606"/>
      <c r="BB4" s="606"/>
      <c r="BC4" s="606"/>
      <c r="BD4" s="606"/>
      <c r="BE4" s="606"/>
      <c r="BF4" s="606"/>
      <c r="BG4" s="606"/>
      <c r="BH4" s="606"/>
      <c r="BI4" s="606"/>
      <c r="BJ4" s="606"/>
      <c r="BK4" s="606"/>
      <c r="BL4" s="606"/>
      <c r="BM4" s="606"/>
      <c r="BN4" s="606"/>
      <c r="BO4" s="606"/>
      <c r="BP4" s="606"/>
      <c r="BQ4" s="606"/>
      <c r="BR4" s="606"/>
      <c r="BS4" s="606"/>
      <c r="BT4" s="606"/>
      <c r="BU4" s="606"/>
      <c r="BV4" s="606"/>
      <c r="BW4" s="606"/>
      <c r="BX4" s="606"/>
      <c r="BY4" s="606"/>
      <c r="BZ4" s="606"/>
      <c r="CA4" s="606"/>
      <c r="CB4" s="606"/>
      <c r="CC4" s="606"/>
      <c r="CD4" s="606"/>
      <c r="CE4" s="606"/>
      <c r="CF4" s="606"/>
      <c r="CG4" s="606"/>
      <c r="CH4" s="606"/>
      <c r="CI4" s="606"/>
      <c r="CJ4" s="606"/>
      <c r="CK4" s="606"/>
      <c r="CL4" s="606"/>
      <c r="CM4" s="606"/>
      <c r="CN4" s="606"/>
      <c r="CO4" s="606"/>
      <c r="CP4" s="606"/>
      <c r="CQ4" s="606"/>
      <c r="CR4" s="606"/>
      <c r="CS4" s="606"/>
      <c r="CT4" s="606"/>
      <c r="CU4" s="606"/>
      <c r="CV4" s="606"/>
      <c r="CW4" s="606"/>
      <c r="CX4" s="606"/>
      <c r="CY4" s="606"/>
      <c r="CZ4" s="606"/>
      <c r="DA4" s="606"/>
      <c r="DB4" s="606"/>
      <c r="DC4" s="606"/>
      <c r="DD4" s="606"/>
      <c r="DE4" s="606"/>
      <c r="DF4" s="606"/>
      <c r="DG4" s="606"/>
      <c r="DH4" s="606"/>
      <c r="DI4" s="606"/>
      <c r="DJ4" s="606"/>
      <c r="DK4" s="606"/>
      <c r="DL4" s="606"/>
      <c r="DM4" s="606"/>
      <c r="DN4" s="606"/>
      <c r="DO4" s="606"/>
      <c r="DP4" s="606"/>
      <c r="DQ4" s="606"/>
      <c r="DR4" s="606"/>
      <c r="DS4" s="606"/>
      <c r="DT4" s="606"/>
      <c r="DU4" s="606"/>
      <c r="DV4" s="606"/>
      <c r="DW4" s="606"/>
      <c r="DX4" s="606"/>
      <c r="DY4" s="606"/>
      <c r="DZ4" s="606"/>
      <c r="EA4" s="606"/>
      <c r="EB4" s="606"/>
      <c r="EC4" s="606"/>
      <c r="ED4" s="606"/>
      <c r="EE4" s="606"/>
    </row>
    <row r="5" spans="1:135" s="606" customFormat="1">
      <c r="A5" s="1193"/>
      <c r="B5" s="611"/>
      <c r="C5" s="612"/>
      <c r="D5" s="612"/>
      <c r="E5" s="612"/>
      <c r="F5" s="612"/>
      <c r="G5" s="612"/>
      <c r="H5" s="612"/>
      <c r="L5" s="613"/>
      <c r="M5" s="614"/>
      <c r="N5" s="614"/>
      <c r="O5" s="614"/>
      <c r="Q5" s="615"/>
    </row>
    <row r="6" spans="1:135" s="606" customFormat="1">
      <c r="A6" s="1194" t="s">
        <v>132</v>
      </c>
      <c r="B6" s="616">
        <f t="shared" ref="B6:Q6" si="0">SUM(B7:B202)</f>
        <v>83813</v>
      </c>
      <c r="C6" s="617">
        <f t="shared" si="0"/>
        <v>86706</v>
      </c>
      <c r="D6" s="618">
        <f t="shared" si="0"/>
        <v>77326</v>
      </c>
      <c r="E6" s="618">
        <f t="shared" si="0"/>
        <v>79453</v>
      </c>
      <c r="F6" s="618">
        <f t="shared" si="0"/>
        <v>84931</v>
      </c>
      <c r="G6" s="618">
        <f t="shared" si="0"/>
        <v>89008</v>
      </c>
      <c r="H6" s="618">
        <f t="shared" si="0"/>
        <v>99808</v>
      </c>
      <c r="I6" s="618">
        <f t="shared" si="0"/>
        <v>99893</v>
      </c>
      <c r="J6" s="618">
        <f t="shared" si="0"/>
        <v>125385</v>
      </c>
      <c r="K6" s="618">
        <f t="shared" si="0"/>
        <v>141249</v>
      </c>
      <c r="L6" s="619">
        <f t="shared" si="0"/>
        <v>180487</v>
      </c>
      <c r="M6" s="619">
        <f t="shared" si="0"/>
        <v>192906</v>
      </c>
      <c r="N6" s="619">
        <f t="shared" si="0"/>
        <v>216770</v>
      </c>
      <c r="O6" s="619">
        <f t="shared" si="0"/>
        <v>237403</v>
      </c>
      <c r="P6" s="619">
        <f t="shared" si="0"/>
        <v>377191</v>
      </c>
      <c r="Q6" s="620">
        <f t="shared" si="0"/>
        <v>286048</v>
      </c>
    </row>
    <row r="7" spans="1:135" s="606" customFormat="1">
      <c r="A7" s="1194"/>
      <c r="B7" s="616"/>
      <c r="C7" s="617"/>
      <c r="D7" s="618"/>
      <c r="E7" s="618"/>
      <c r="F7" s="618"/>
      <c r="G7" s="618"/>
      <c r="H7" s="621"/>
      <c r="I7" s="614"/>
      <c r="L7" s="613"/>
      <c r="M7" s="614"/>
      <c r="N7" s="614"/>
      <c r="O7" s="614"/>
      <c r="Q7" s="615"/>
    </row>
    <row r="8" spans="1:135" s="606" customFormat="1" ht="15">
      <c r="A8" s="1193" t="s">
        <v>229</v>
      </c>
      <c r="B8" s="622">
        <v>2</v>
      </c>
      <c r="C8" s="623">
        <v>2</v>
      </c>
      <c r="D8" s="624">
        <v>9</v>
      </c>
      <c r="E8" s="624">
        <v>3</v>
      </c>
      <c r="F8" s="624">
        <v>11</v>
      </c>
      <c r="G8" s="624">
        <v>4</v>
      </c>
      <c r="H8" s="625">
        <v>8</v>
      </c>
      <c r="I8" s="626">
        <v>6</v>
      </c>
      <c r="J8" s="613">
        <v>4</v>
      </c>
      <c r="K8" s="613">
        <v>1</v>
      </c>
      <c r="L8" s="613">
        <v>1</v>
      </c>
      <c r="M8" s="613">
        <v>3</v>
      </c>
      <c r="N8" s="613">
        <v>3</v>
      </c>
      <c r="O8" s="627" t="s">
        <v>63</v>
      </c>
      <c r="P8" s="628">
        <v>1</v>
      </c>
      <c r="Q8" s="1195" t="s">
        <v>63</v>
      </c>
    </row>
    <row r="9" spans="1:135" s="606" customFormat="1">
      <c r="A9" s="1193" t="s">
        <v>230</v>
      </c>
      <c r="B9" s="611">
        <v>1</v>
      </c>
      <c r="C9" s="629">
        <v>3</v>
      </c>
      <c r="D9" s="630" t="s">
        <v>63</v>
      </c>
      <c r="E9" s="630" t="s">
        <v>63</v>
      </c>
      <c r="F9" s="630">
        <v>6</v>
      </c>
      <c r="G9" s="624">
        <v>1</v>
      </c>
      <c r="H9" s="625">
        <v>2</v>
      </c>
      <c r="I9" s="626">
        <v>5</v>
      </c>
      <c r="J9" s="613">
        <v>6</v>
      </c>
      <c r="K9" s="613">
        <v>8</v>
      </c>
      <c r="L9" s="613">
        <v>2</v>
      </c>
      <c r="M9" s="613">
        <v>4</v>
      </c>
      <c r="N9" s="613">
        <v>15</v>
      </c>
      <c r="O9" s="613">
        <v>15</v>
      </c>
      <c r="P9" s="613">
        <v>16</v>
      </c>
      <c r="Q9" s="1196">
        <v>12</v>
      </c>
    </row>
    <row r="10" spans="1:135" s="606" customFormat="1">
      <c r="A10" s="1193" t="s">
        <v>231</v>
      </c>
      <c r="B10" s="622">
        <v>1</v>
      </c>
      <c r="C10" s="631" t="s">
        <v>63</v>
      </c>
      <c r="D10" s="630" t="s">
        <v>63</v>
      </c>
      <c r="E10" s="632" t="s">
        <v>63</v>
      </c>
      <c r="F10" s="632" t="s">
        <v>63</v>
      </c>
      <c r="G10" s="624">
        <v>2</v>
      </c>
      <c r="H10" s="632" t="s">
        <v>63</v>
      </c>
      <c r="I10" s="626">
        <v>1</v>
      </c>
      <c r="J10" s="613">
        <v>1</v>
      </c>
      <c r="K10" s="627" t="s">
        <v>63</v>
      </c>
      <c r="L10" s="613">
        <v>2</v>
      </c>
      <c r="M10" s="627" t="s">
        <v>63</v>
      </c>
      <c r="N10" s="613">
        <v>9</v>
      </c>
      <c r="O10" s="613">
        <v>1</v>
      </c>
      <c r="P10" s="613">
        <v>7</v>
      </c>
      <c r="Q10" s="1196">
        <v>10</v>
      </c>
    </row>
    <row r="11" spans="1:135">
      <c r="A11" s="1193" t="s">
        <v>232</v>
      </c>
      <c r="B11" s="622">
        <v>2</v>
      </c>
      <c r="C11" s="629">
        <v>1</v>
      </c>
      <c r="D11" s="630">
        <v>8</v>
      </c>
      <c r="E11" s="630">
        <v>7</v>
      </c>
      <c r="F11" s="630" t="s">
        <v>63</v>
      </c>
      <c r="G11" s="624">
        <v>20</v>
      </c>
      <c r="H11" s="625">
        <v>3</v>
      </c>
      <c r="I11" s="626">
        <v>13</v>
      </c>
      <c r="J11" s="613">
        <v>3</v>
      </c>
      <c r="K11" s="613">
        <v>17</v>
      </c>
      <c r="L11" s="613">
        <v>17</v>
      </c>
      <c r="M11" s="613">
        <v>2</v>
      </c>
      <c r="N11" s="613">
        <v>20</v>
      </c>
      <c r="O11" s="613">
        <v>14</v>
      </c>
      <c r="P11" s="613">
        <v>23</v>
      </c>
      <c r="Q11" s="1196">
        <v>41</v>
      </c>
    </row>
    <row r="12" spans="1:135">
      <c r="A12" s="1193" t="s">
        <v>437</v>
      </c>
      <c r="B12" s="622" t="s">
        <v>63</v>
      </c>
      <c r="C12" s="631" t="s">
        <v>63</v>
      </c>
      <c r="D12" s="630" t="s">
        <v>63</v>
      </c>
      <c r="E12" s="632">
        <v>11</v>
      </c>
      <c r="F12" s="632">
        <v>11</v>
      </c>
      <c r="G12" s="624">
        <v>1</v>
      </c>
      <c r="H12" s="625">
        <v>3</v>
      </c>
      <c r="I12" s="626">
        <v>4</v>
      </c>
      <c r="J12" s="613">
        <v>4</v>
      </c>
      <c r="K12" s="613">
        <v>9</v>
      </c>
      <c r="L12" s="627" t="s">
        <v>63</v>
      </c>
      <c r="M12" s="613">
        <v>1</v>
      </c>
      <c r="N12" s="613">
        <v>1</v>
      </c>
      <c r="O12" s="627" t="s">
        <v>63</v>
      </c>
      <c r="P12" s="613">
        <v>2</v>
      </c>
      <c r="Q12" s="1196">
        <v>4</v>
      </c>
    </row>
    <row r="13" spans="1:135">
      <c r="A13" s="1193" t="s">
        <v>234</v>
      </c>
      <c r="B13" s="611">
        <v>4</v>
      </c>
      <c r="C13" s="629">
        <v>7</v>
      </c>
      <c r="D13" s="630">
        <v>23</v>
      </c>
      <c r="E13" s="630">
        <v>3</v>
      </c>
      <c r="F13" s="630">
        <v>17</v>
      </c>
      <c r="G13" s="624">
        <v>34</v>
      </c>
      <c r="H13" s="625">
        <v>22</v>
      </c>
      <c r="I13" s="626">
        <v>22</v>
      </c>
      <c r="J13" s="613">
        <v>4</v>
      </c>
      <c r="K13" s="613">
        <v>7</v>
      </c>
      <c r="L13" s="613">
        <v>14</v>
      </c>
      <c r="M13" s="613">
        <v>5</v>
      </c>
      <c r="N13" s="613">
        <v>5</v>
      </c>
      <c r="O13" s="613">
        <v>5</v>
      </c>
      <c r="P13" s="613">
        <v>11</v>
      </c>
      <c r="Q13" s="1196">
        <v>4</v>
      </c>
    </row>
    <row r="14" spans="1:135">
      <c r="A14" s="1193" t="s">
        <v>235</v>
      </c>
      <c r="B14" s="611">
        <v>2</v>
      </c>
      <c r="C14" s="629">
        <v>20</v>
      </c>
      <c r="D14" s="630">
        <v>4</v>
      </c>
      <c r="E14" s="630">
        <v>18</v>
      </c>
      <c r="F14" s="630">
        <v>15</v>
      </c>
      <c r="G14" s="624">
        <v>6</v>
      </c>
      <c r="H14" s="632" t="s">
        <v>63</v>
      </c>
      <c r="I14" s="626">
        <v>2</v>
      </c>
      <c r="J14" s="613">
        <v>2</v>
      </c>
      <c r="K14" s="613">
        <v>2</v>
      </c>
      <c r="L14" s="613">
        <v>7</v>
      </c>
      <c r="M14" s="613">
        <v>13</v>
      </c>
      <c r="N14" s="613">
        <v>1</v>
      </c>
      <c r="O14" s="613">
        <v>2</v>
      </c>
      <c r="P14" s="613">
        <v>33</v>
      </c>
      <c r="Q14" s="1196">
        <v>24</v>
      </c>
    </row>
    <row r="15" spans="1:135">
      <c r="A15" s="1193" t="s">
        <v>236</v>
      </c>
      <c r="B15" s="611">
        <v>253</v>
      </c>
      <c r="C15" s="629">
        <v>266</v>
      </c>
      <c r="D15" s="630">
        <v>223</v>
      </c>
      <c r="E15" s="630">
        <v>279</v>
      </c>
      <c r="F15" s="630">
        <v>283</v>
      </c>
      <c r="G15" s="624">
        <v>268</v>
      </c>
      <c r="H15" s="625">
        <v>266</v>
      </c>
      <c r="I15" s="626">
        <v>217</v>
      </c>
      <c r="J15" s="613">
        <v>280</v>
      </c>
      <c r="K15" s="613">
        <v>263</v>
      </c>
      <c r="L15" s="613">
        <v>277</v>
      </c>
      <c r="M15" s="613">
        <v>243</v>
      </c>
      <c r="N15" s="613">
        <v>374</v>
      </c>
      <c r="O15" s="613">
        <v>318</v>
      </c>
      <c r="P15" s="613">
        <v>368</v>
      </c>
      <c r="Q15" s="1196">
        <v>375</v>
      </c>
    </row>
    <row r="16" spans="1:135">
      <c r="A16" s="1193" t="s">
        <v>237</v>
      </c>
      <c r="B16" s="611">
        <v>5</v>
      </c>
      <c r="C16" s="629">
        <v>4</v>
      </c>
      <c r="D16" s="630">
        <v>10</v>
      </c>
      <c r="E16" s="630">
        <v>7</v>
      </c>
      <c r="F16" s="630">
        <v>32</v>
      </c>
      <c r="G16" s="624">
        <v>16</v>
      </c>
      <c r="H16" s="625">
        <v>32</v>
      </c>
      <c r="I16" s="626">
        <v>47</v>
      </c>
      <c r="J16" s="613">
        <v>25</v>
      </c>
      <c r="K16" s="613">
        <v>19</v>
      </c>
      <c r="L16" s="613">
        <v>38</v>
      </c>
      <c r="M16" s="613">
        <v>46</v>
      </c>
      <c r="N16" s="613">
        <v>36</v>
      </c>
      <c r="O16" s="613">
        <v>39</v>
      </c>
      <c r="P16" s="613">
        <v>57</v>
      </c>
      <c r="Q16" s="1196">
        <v>52</v>
      </c>
    </row>
    <row r="17" spans="1:17">
      <c r="A17" s="1193" t="s">
        <v>238</v>
      </c>
      <c r="B17" s="611">
        <v>18</v>
      </c>
      <c r="C17" s="631">
        <v>1</v>
      </c>
      <c r="D17" s="630">
        <v>3</v>
      </c>
      <c r="E17" s="630">
        <v>3</v>
      </c>
      <c r="F17" s="630">
        <v>1</v>
      </c>
      <c r="G17" s="624">
        <v>3</v>
      </c>
      <c r="H17" s="625">
        <v>4</v>
      </c>
      <c r="I17" s="626">
        <v>5</v>
      </c>
      <c r="J17" s="613">
        <v>18</v>
      </c>
      <c r="K17" s="613">
        <v>9</v>
      </c>
      <c r="L17" s="613">
        <v>18</v>
      </c>
      <c r="M17" s="613">
        <v>3</v>
      </c>
      <c r="N17" s="613">
        <v>5</v>
      </c>
      <c r="O17" s="613">
        <v>14</v>
      </c>
      <c r="P17" s="613">
        <v>12</v>
      </c>
      <c r="Q17" s="1196">
        <v>7</v>
      </c>
    </row>
    <row r="18" spans="1:17">
      <c r="A18" s="1193" t="s">
        <v>239</v>
      </c>
      <c r="B18" s="611">
        <v>3685</v>
      </c>
      <c r="C18" s="629">
        <v>3164</v>
      </c>
      <c r="D18" s="630">
        <v>3025</v>
      </c>
      <c r="E18" s="630">
        <v>3004</v>
      </c>
      <c r="F18" s="630">
        <v>3154</v>
      </c>
      <c r="G18" s="624">
        <v>3381</v>
      </c>
      <c r="H18" s="625">
        <v>3960</v>
      </c>
      <c r="I18" s="626">
        <v>4011</v>
      </c>
      <c r="J18" s="613">
        <v>5144</v>
      </c>
      <c r="K18" s="613">
        <v>5482</v>
      </c>
      <c r="L18" s="613">
        <v>6600</v>
      </c>
      <c r="M18" s="613">
        <v>7275</v>
      </c>
      <c r="N18" s="613">
        <v>7303</v>
      </c>
      <c r="O18" s="613">
        <v>7358</v>
      </c>
      <c r="P18" s="613">
        <v>7794</v>
      </c>
      <c r="Q18" s="1196">
        <v>7529</v>
      </c>
    </row>
    <row r="19" spans="1:17">
      <c r="A19" s="1193" t="s">
        <v>240</v>
      </c>
      <c r="B19" s="611">
        <v>1187</v>
      </c>
      <c r="C19" s="629">
        <v>1344</v>
      </c>
      <c r="D19" s="630">
        <v>1181</v>
      </c>
      <c r="E19" s="630">
        <v>980</v>
      </c>
      <c r="F19" s="630">
        <v>1212</v>
      </c>
      <c r="G19" s="624">
        <v>1155</v>
      </c>
      <c r="H19" s="625">
        <v>1292</v>
      </c>
      <c r="I19" s="626">
        <v>1281</v>
      </c>
      <c r="J19" s="613">
        <v>1328</v>
      </c>
      <c r="K19" s="613">
        <v>1351</v>
      </c>
      <c r="L19" s="613">
        <v>1495</v>
      </c>
      <c r="M19" s="613">
        <v>1719</v>
      </c>
      <c r="N19" s="613">
        <v>1550</v>
      </c>
      <c r="O19" s="613">
        <v>1721</v>
      </c>
      <c r="P19" s="613">
        <v>1473</v>
      </c>
      <c r="Q19" s="1196">
        <v>1750</v>
      </c>
    </row>
    <row r="20" spans="1:17">
      <c r="A20" s="1193" t="s">
        <v>241</v>
      </c>
      <c r="B20" s="611">
        <v>2</v>
      </c>
      <c r="C20" s="631">
        <v>3</v>
      </c>
      <c r="D20" s="630" t="s">
        <v>63</v>
      </c>
      <c r="E20" s="630" t="s">
        <v>63</v>
      </c>
      <c r="F20" s="630">
        <v>8</v>
      </c>
      <c r="G20" s="624">
        <v>3</v>
      </c>
      <c r="H20" s="625">
        <v>1</v>
      </c>
      <c r="I20" s="626">
        <v>4</v>
      </c>
      <c r="J20" s="613">
        <v>6</v>
      </c>
      <c r="K20" s="613">
        <v>17</v>
      </c>
      <c r="L20" s="613">
        <v>1</v>
      </c>
      <c r="M20" s="613">
        <v>13</v>
      </c>
      <c r="N20" s="613">
        <v>17</v>
      </c>
      <c r="O20" s="613">
        <v>16</v>
      </c>
      <c r="P20" s="613">
        <v>12</v>
      </c>
      <c r="Q20" s="1196">
        <v>9</v>
      </c>
    </row>
    <row r="21" spans="1:17">
      <c r="A21" s="1193" t="s">
        <v>242</v>
      </c>
      <c r="B21" s="611">
        <v>218</v>
      </c>
      <c r="C21" s="629">
        <v>152</v>
      </c>
      <c r="D21" s="630">
        <v>121</v>
      </c>
      <c r="E21" s="632">
        <v>99</v>
      </c>
      <c r="F21" s="632">
        <v>153</v>
      </c>
      <c r="G21" s="624">
        <v>331</v>
      </c>
      <c r="H21" s="625">
        <v>191</v>
      </c>
      <c r="I21" s="626">
        <v>138</v>
      </c>
      <c r="J21" s="613">
        <v>132</v>
      </c>
      <c r="K21" s="613">
        <v>146</v>
      </c>
      <c r="L21" s="613">
        <v>149</v>
      </c>
      <c r="M21" s="613">
        <v>163</v>
      </c>
      <c r="N21" s="613">
        <v>113</v>
      </c>
      <c r="O21" s="613">
        <v>87</v>
      </c>
      <c r="P21" s="613">
        <v>94</v>
      </c>
      <c r="Q21" s="1196">
        <v>142</v>
      </c>
    </row>
    <row r="22" spans="1:17">
      <c r="A22" s="1193" t="s">
        <v>243</v>
      </c>
      <c r="B22" s="611">
        <v>17</v>
      </c>
      <c r="C22" s="629">
        <v>11</v>
      </c>
      <c r="D22" s="630">
        <v>19</v>
      </c>
      <c r="E22" s="632">
        <v>20</v>
      </c>
      <c r="F22" s="632">
        <v>31</v>
      </c>
      <c r="G22" s="624">
        <v>21</v>
      </c>
      <c r="H22" s="625">
        <v>10</v>
      </c>
      <c r="I22" s="626">
        <v>9</v>
      </c>
      <c r="J22" s="613">
        <v>12</v>
      </c>
      <c r="K22" s="613">
        <v>9</v>
      </c>
      <c r="L22" s="613">
        <v>11</v>
      </c>
      <c r="M22" s="613">
        <v>12</v>
      </c>
      <c r="N22" s="613">
        <v>32</v>
      </c>
      <c r="O22" s="613">
        <v>23</v>
      </c>
      <c r="P22" s="613">
        <v>23</v>
      </c>
      <c r="Q22" s="1196">
        <v>28</v>
      </c>
    </row>
    <row r="23" spans="1:17">
      <c r="A23" s="1193" t="s">
        <v>244</v>
      </c>
      <c r="B23" s="633">
        <v>10</v>
      </c>
      <c r="C23" s="631">
        <v>3</v>
      </c>
      <c r="D23" s="630">
        <v>4</v>
      </c>
      <c r="E23" s="632">
        <v>1</v>
      </c>
      <c r="F23" s="632">
        <v>7</v>
      </c>
      <c r="G23" s="624">
        <v>6</v>
      </c>
      <c r="H23" s="625">
        <v>1</v>
      </c>
      <c r="I23" s="626">
        <v>3</v>
      </c>
      <c r="J23" s="613">
        <v>1</v>
      </c>
      <c r="K23" s="613">
        <v>6</v>
      </c>
      <c r="L23" s="613">
        <v>10</v>
      </c>
      <c r="M23" s="613">
        <v>32</v>
      </c>
      <c r="N23" s="613">
        <v>17</v>
      </c>
      <c r="O23" s="613">
        <v>13</v>
      </c>
      <c r="P23" s="613">
        <v>31</v>
      </c>
      <c r="Q23" s="1196">
        <v>21</v>
      </c>
    </row>
    <row r="24" spans="1:17">
      <c r="A24" s="1193" t="s">
        <v>245</v>
      </c>
      <c r="B24" s="611">
        <v>322</v>
      </c>
      <c r="C24" s="629">
        <v>310</v>
      </c>
      <c r="D24" s="630">
        <v>164</v>
      </c>
      <c r="E24" s="632">
        <v>274</v>
      </c>
      <c r="F24" s="632">
        <v>161</v>
      </c>
      <c r="G24" s="624">
        <v>198</v>
      </c>
      <c r="H24" s="625">
        <v>116</v>
      </c>
      <c r="I24" s="626">
        <v>162</v>
      </c>
      <c r="J24" s="613">
        <v>122</v>
      </c>
      <c r="K24" s="613">
        <v>105</v>
      </c>
      <c r="L24" s="613">
        <v>110</v>
      </c>
      <c r="M24" s="613">
        <v>138</v>
      </c>
      <c r="N24" s="613">
        <v>217</v>
      </c>
      <c r="O24" s="613">
        <v>102</v>
      </c>
      <c r="P24" s="613">
        <v>283</v>
      </c>
      <c r="Q24" s="1196">
        <v>156</v>
      </c>
    </row>
    <row r="25" spans="1:17">
      <c r="A25" s="1193" t="s">
        <v>246</v>
      </c>
      <c r="B25" s="633">
        <v>16</v>
      </c>
      <c r="C25" s="629">
        <v>20</v>
      </c>
      <c r="D25" s="630">
        <v>10</v>
      </c>
      <c r="E25" s="632">
        <v>46</v>
      </c>
      <c r="F25" s="632">
        <v>35</v>
      </c>
      <c r="G25" s="624">
        <v>43</v>
      </c>
      <c r="H25" s="625">
        <v>30</v>
      </c>
      <c r="I25" s="626">
        <v>20</v>
      </c>
      <c r="J25" s="613">
        <v>29</v>
      </c>
      <c r="K25" s="613">
        <v>71</v>
      </c>
      <c r="L25" s="613">
        <v>70</v>
      </c>
      <c r="M25" s="613">
        <v>41</v>
      </c>
      <c r="N25" s="613">
        <v>84</v>
      </c>
      <c r="O25" s="613">
        <v>143</v>
      </c>
      <c r="P25" s="613">
        <v>136</v>
      </c>
      <c r="Q25" s="1196">
        <v>78</v>
      </c>
    </row>
    <row r="26" spans="1:17">
      <c r="A26" s="1193" t="s">
        <v>247</v>
      </c>
      <c r="B26" s="611">
        <v>804</v>
      </c>
      <c r="C26" s="629">
        <v>869</v>
      </c>
      <c r="D26" s="630">
        <v>997</v>
      </c>
      <c r="E26" s="632">
        <v>788</v>
      </c>
      <c r="F26" s="632">
        <v>760</v>
      </c>
      <c r="G26" s="624">
        <v>917</v>
      </c>
      <c r="H26" s="625">
        <v>1093</v>
      </c>
      <c r="I26" s="626">
        <v>976</v>
      </c>
      <c r="J26" s="613">
        <v>944</v>
      </c>
      <c r="K26" s="613">
        <v>1063</v>
      </c>
      <c r="L26" s="613">
        <v>2069</v>
      </c>
      <c r="M26" s="613">
        <v>1340</v>
      </c>
      <c r="N26" s="613">
        <v>1245</v>
      </c>
      <c r="O26" s="613">
        <v>1312</v>
      </c>
      <c r="P26" s="613">
        <v>1310</v>
      </c>
      <c r="Q26" s="1196">
        <v>1492</v>
      </c>
    </row>
    <row r="27" spans="1:17">
      <c r="A27" s="1193" t="s">
        <v>248</v>
      </c>
      <c r="B27" s="611">
        <v>30</v>
      </c>
      <c r="C27" s="629">
        <v>19</v>
      </c>
      <c r="D27" s="630">
        <v>20</v>
      </c>
      <c r="E27" s="632">
        <v>20</v>
      </c>
      <c r="F27" s="632">
        <v>30</v>
      </c>
      <c r="G27" s="624">
        <v>33</v>
      </c>
      <c r="H27" s="625">
        <v>32</v>
      </c>
      <c r="I27" s="626">
        <v>47</v>
      </c>
      <c r="J27" s="613">
        <v>34</v>
      </c>
      <c r="K27" s="613">
        <v>40</v>
      </c>
      <c r="L27" s="613">
        <v>54</v>
      </c>
      <c r="M27" s="613">
        <v>79</v>
      </c>
      <c r="N27" s="613">
        <v>108</v>
      </c>
      <c r="O27" s="613">
        <v>60</v>
      </c>
      <c r="P27" s="613">
        <v>65</v>
      </c>
      <c r="Q27" s="1196">
        <v>10</v>
      </c>
    </row>
    <row r="28" spans="1:17">
      <c r="A28" s="1193" t="s">
        <v>249</v>
      </c>
      <c r="B28" s="611" t="s">
        <v>63</v>
      </c>
      <c r="C28" s="629" t="s">
        <v>63</v>
      </c>
      <c r="D28" s="630" t="s">
        <v>63</v>
      </c>
      <c r="E28" s="632" t="s">
        <v>63</v>
      </c>
      <c r="F28" s="632">
        <v>1</v>
      </c>
      <c r="G28" s="624">
        <v>1</v>
      </c>
      <c r="H28" s="632" t="s">
        <v>63</v>
      </c>
      <c r="I28" s="632" t="s">
        <v>63</v>
      </c>
      <c r="J28" s="627" t="s">
        <v>63</v>
      </c>
      <c r="K28" s="627" t="s">
        <v>63</v>
      </c>
      <c r="L28" s="627" t="s">
        <v>63</v>
      </c>
      <c r="M28" s="613">
        <v>2</v>
      </c>
      <c r="N28" s="613">
        <v>7</v>
      </c>
      <c r="O28" s="627" t="s">
        <v>63</v>
      </c>
      <c r="P28" s="627" t="s">
        <v>63</v>
      </c>
      <c r="Q28" s="1196">
        <v>1</v>
      </c>
    </row>
    <row r="29" spans="1:17">
      <c r="A29" s="1193" t="s">
        <v>250</v>
      </c>
      <c r="B29" s="611">
        <v>353</v>
      </c>
      <c r="C29" s="629">
        <v>296</v>
      </c>
      <c r="D29" s="630">
        <v>178</v>
      </c>
      <c r="E29" s="632">
        <v>164</v>
      </c>
      <c r="F29" s="632">
        <v>182</v>
      </c>
      <c r="G29" s="624">
        <v>222</v>
      </c>
      <c r="H29" s="625">
        <v>253</v>
      </c>
      <c r="I29" s="626">
        <v>353</v>
      </c>
      <c r="J29" s="613">
        <v>245</v>
      </c>
      <c r="K29" s="613">
        <v>278</v>
      </c>
      <c r="L29" s="613">
        <v>199</v>
      </c>
      <c r="M29" s="613">
        <v>201</v>
      </c>
      <c r="N29" s="613">
        <v>228</v>
      </c>
      <c r="O29" s="613">
        <v>140</v>
      </c>
      <c r="P29" s="613">
        <v>133</v>
      </c>
      <c r="Q29" s="1196">
        <v>143</v>
      </c>
    </row>
    <row r="30" spans="1:17">
      <c r="A30" s="1193" t="s">
        <v>251</v>
      </c>
      <c r="B30" s="611">
        <v>3</v>
      </c>
      <c r="C30" s="631">
        <v>5</v>
      </c>
      <c r="D30" s="630">
        <v>8</v>
      </c>
      <c r="E30" s="632">
        <v>3</v>
      </c>
      <c r="F30" s="632">
        <v>4</v>
      </c>
      <c r="G30" s="624">
        <v>5</v>
      </c>
      <c r="H30" s="625">
        <v>1</v>
      </c>
      <c r="I30" s="626">
        <v>2</v>
      </c>
      <c r="J30" s="613">
        <v>6</v>
      </c>
      <c r="K30" s="613">
        <v>12</v>
      </c>
      <c r="L30" s="613">
        <v>7</v>
      </c>
      <c r="M30" s="613">
        <v>15</v>
      </c>
      <c r="N30" s="613">
        <v>6</v>
      </c>
      <c r="O30" s="613">
        <v>7</v>
      </c>
      <c r="P30" s="613">
        <v>7</v>
      </c>
      <c r="Q30" s="1196">
        <v>2</v>
      </c>
    </row>
    <row r="31" spans="1:17">
      <c r="A31" s="1193" t="s">
        <v>253</v>
      </c>
      <c r="B31" s="633">
        <v>2</v>
      </c>
      <c r="C31" s="631" t="s">
        <v>63</v>
      </c>
      <c r="D31" s="630">
        <v>1</v>
      </c>
      <c r="E31" s="632">
        <v>1</v>
      </c>
      <c r="F31" s="632">
        <v>1</v>
      </c>
      <c r="G31" s="624">
        <v>0</v>
      </c>
      <c r="H31" s="625">
        <v>1</v>
      </c>
      <c r="I31" s="626">
        <v>5</v>
      </c>
      <c r="J31" s="613">
        <v>5</v>
      </c>
      <c r="K31" s="613">
        <v>5</v>
      </c>
      <c r="L31" s="613">
        <v>1</v>
      </c>
      <c r="M31" s="613">
        <v>5</v>
      </c>
      <c r="N31" s="613">
        <v>8</v>
      </c>
      <c r="O31" s="613">
        <v>7</v>
      </c>
      <c r="P31" s="613">
        <v>20</v>
      </c>
      <c r="Q31" s="1196">
        <v>14</v>
      </c>
    </row>
    <row r="32" spans="1:17">
      <c r="A32" s="1197" t="s">
        <v>254</v>
      </c>
      <c r="B32" s="633" t="s">
        <v>63</v>
      </c>
      <c r="C32" s="631" t="s">
        <v>63</v>
      </c>
      <c r="D32" s="630">
        <v>3</v>
      </c>
      <c r="E32" s="632">
        <v>1</v>
      </c>
      <c r="F32" s="632">
        <v>48</v>
      </c>
      <c r="G32" s="624">
        <v>6</v>
      </c>
      <c r="H32" s="632" t="s">
        <v>63</v>
      </c>
      <c r="I32" s="626">
        <v>7</v>
      </c>
      <c r="J32" s="627" t="s">
        <v>63</v>
      </c>
      <c r="K32" s="627" t="s">
        <v>63</v>
      </c>
      <c r="L32" s="627" t="s">
        <v>63</v>
      </c>
      <c r="M32" s="613">
        <v>135</v>
      </c>
      <c r="N32" s="627" t="s">
        <v>63</v>
      </c>
      <c r="O32" s="627" t="s">
        <v>63</v>
      </c>
      <c r="P32" s="627" t="s">
        <v>63</v>
      </c>
      <c r="Q32" s="1196">
        <v>5</v>
      </c>
    </row>
    <row r="33" spans="1:17">
      <c r="A33" s="1193" t="s">
        <v>255</v>
      </c>
      <c r="B33" s="611">
        <v>525</v>
      </c>
      <c r="C33" s="629">
        <v>517</v>
      </c>
      <c r="D33" s="630">
        <v>477</v>
      </c>
      <c r="E33" s="632">
        <v>546</v>
      </c>
      <c r="F33" s="632">
        <v>548</v>
      </c>
      <c r="G33" s="624">
        <v>608</v>
      </c>
      <c r="H33" s="625">
        <v>676</v>
      </c>
      <c r="I33" s="626">
        <v>779</v>
      </c>
      <c r="J33" s="613">
        <v>856</v>
      </c>
      <c r="K33" s="613">
        <v>870</v>
      </c>
      <c r="L33" s="613">
        <v>864</v>
      </c>
      <c r="M33" s="613">
        <v>791</v>
      </c>
      <c r="N33" s="613">
        <v>845</v>
      </c>
      <c r="O33" s="613">
        <v>650</v>
      </c>
      <c r="P33" s="613">
        <v>831</v>
      </c>
      <c r="Q33" s="1196">
        <v>1021</v>
      </c>
    </row>
    <row r="34" spans="1:17">
      <c r="A34" s="1193" t="s">
        <v>256</v>
      </c>
      <c r="B34" s="611">
        <v>625</v>
      </c>
      <c r="C34" s="629">
        <v>623</v>
      </c>
      <c r="D34" s="630">
        <v>498</v>
      </c>
      <c r="E34" s="632">
        <v>558</v>
      </c>
      <c r="F34" s="632">
        <v>597</v>
      </c>
      <c r="G34" s="624">
        <v>825</v>
      </c>
      <c r="H34" s="625">
        <v>1087</v>
      </c>
      <c r="I34" s="626">
        <v>985</v>
      </c>
      <c r="J34" s="613">
        <v>908</v>
      </c>
      <c r="K34" s="613">
        <v>886</v>
      </c>
      <c r="L34" s="613">
        <v>899</v>
      </c>
      <c r="M34" s="613">
        <v>888</v>
      </c>
      <c r="N34" s="613">
        <v>874</v>
      </c>
      <c r="O34" s="613">
        <v>605</v>
      </c>
      <c r="P34" s="613">
        <v>578</v>
      </c>
      <c r="Q34" s="1196">
        <v>655</v>
      </c>
    </row>
    <row r="35" spans="1:17">
      <c r="A35" s="279" t="s">
        <v>257</v>
      </c>
      <c r="B35" s="633">
        <v>3</v>
      </c>
      <c r="C35" s="629">
        <v>3</v>
      </c>
      <c r="D35" s="630">
        <v>8</v>
      </c>
      <c r="E35" s="632">
        <v>13</v>
      </c>
      <c r="F35" s="632">
        <v>2</v>
      </c>
      <c r="G35" s="624">
        <v>4</v>
      </c>
      <c r="H35" s="625">
        <v>8</v>
      </c>
      <c r="I35" s="626">
        <v>1</v>
      </c>
      <c r="J35" s="613">
        <v>3</v>
      </c>
      <c r="K35" s="613">
        <v>11</v>
      </c>
      <c r="L35" s="613">
        <v>6</v>
      </c>
      <c r="M35" s="613">
        <v>5</v>
      </c>
      <c r="N35" s="613">
        <v>2</v>
      </c>
      <c r="O35" s="627" t="s">
        <v>63</v>
      </c>
      <c r="P35" s="627" t="s">
        <v>63</v>
      </c>
      <c r="Q35" s="1196">
        <v>2</v>
      </c>
    </row>
    <row r="36" spans="1:17">
      <c r="A36" s="1193" t="s">
        <v>258</v>
      </c>
      <c r="B36" s="611">
        <v>145</v>
      </c>
      <c r="C36" s="629">
        <v>101</v>
      </c>
      <c r="D36" s="630">
        <v>95</v>
      </c>
      <c r="E36" s="632">
        <v>77</v>
      </c>
      <c r="F36" s="632">
        <v>72</v>
      </c>
      <c r="G36" s="624">
        <v>109</v>
      </c>
      <c r="H36" s="625">
        <v>178</v>
      </c>
      <c r="I36" s="626">
        <v>218</v>
      </c>
      <c r="J36" s="613">
        <v>150</v>
      </c>
      <c r="K36" s="613">
        <v>163</v>
      </c>
      <c r="L36" s="613">
        <v>297</v>
      </c>
      <c r="M36" s="613">
        <v>277</v>
      </c>
      <c r="N36" s="613">
        <v>384</v>
      </c>
      <c r="O36" s="613">
        <v>310</v>
      </c>
      <c r="P36" s="613">
        <v>441</v>
      </c>
      <c r="Q36" s="1196">
        <v>421</v>
      </c>
    </row>
    <row r="37" spans="1:17">
      <c r="A37" s="1193" t="s">
        <v>259</v>
      </c>
      <c r="B37" s="611" t="s">
        <v>63</v>
      </c>
      <c r="C37" s="631" t="s">
        <v>63</v>
      </c>
      <c r="D37" s="630" t="s">
        <v>63</v>
      </c>
      <c r="E37" s="630">
        <v>1</v>
      </c>
      <c r="F37" s="630" t="s">
        <v>63</v>
      </c>
      <c r="G37" s="624">
        <v>0</v>
      </c>
      <c r="H37" s="632" t="s">
        <v>63</v>
      </c>
      <c r="I37" s="632" t="s">
        <v>63</v>
      </c>
      <c r="J37" s="627" t="s">
        <v>63</v>
      </c>
      <c r="K37" s="627" t="s">
        <v>63</v>
      </c>
      <c r="L37" s="627" t="s">
        <v>63</v>
      </c>
      <c r="M37" s="627" t="s">
        <v>63</v>
      </c>
      <c r="N37" s="627" t="s">
        <v>63</v>
      </c>
      <c r="O37" s="627" t="s">
        <v>63</v>
      </c>
      <c r="P37" s="627" t="s">
        <v>63</v>
      </c>
      <c r="Q37" s="1195" t="s">
        <v>63</v>
      </c>
    </row>
    <row r="38" spans="1:17">
      <c r="A38" s="1193" t="s">
        <v>440</v>
      </c>
      <c r="B38" s="611"/>
      <c r="C38" s="629"/>
      <c r="D38" s="630"/>
      <c r="E38" s="632"/>
      <c r="F38" s="632"/>
      <c r="G38" s="624"/>
      <c r="H38" s="625"/>
      <c r="I38" s="626"/>
      <c r="J38" s="613"/>
      <c r="K38" s="627" t="s">
        <v>63</v>
      </c>
      <c r="L38" s="627" t="s">
        <v>63</v>
      </c>
      <c r="M38" s="627" t="s">
        <v>63</v>
      </c>
      <c r="N38" s="627" t="s">
        <v>63</v>
      </c>
      <c r="O38" s="613">
        <v>2</v>
      </c>
      <c r="P38" s="613">
        <v>2</v>
      </c>
      <c r="Q38" s="1196">
        <v>3</v>
      </c>
    </row>
    <row r="39" spans="1:17">
      <c r="A39" s="1193" t="s">
        <v>692</v>
      </c>
      <c r="B39" s="611" t="s">
        <v>63</v>
      </c>
      <c r="C39" s="631" t="s">
        <v>63</v>
      </c>
      <c r="D39" s="630">
        <v>2</v>
      </c>
      <c r="E39" s="632">
        <v>1</v>
      </c>
      <c r="F39" s="632" t="s">
        <v>63</v>
      </c>
      <c r="G39" s="624">
        <v>0</v>
      </c>
      <c r="H39" s="632" t="s">
        <v>63</v>
      </c>
      <c r="I39" s="626">
        <v>2</v>
      </c>
      <c r="J39" s="613">
        <v>2</v>
      </c>
      <c r="K39" s="613">
        <v>4</v>
      </c>
      <c r="L39" s="613">
        <v>1</v>
      </c>
      <c r="M39" s="613">
        <v>3</v>
      </c>
      <c r="N39" s="613">
        <v>5</v>
      </c>
      <c r="O39" s="613">
        <v>6</v>
      </c>
      <c r="P39" s="613">
        <v>16</v>
      </c>
      <c r="Q39" s="1196">
        <v>4</v>
      </c>
    </row>
    <row r="40" spans="1:17">
      <c r="A40" s="1193" t="s">
        <v>262</v>
      </c>
      <c r="B40" s="611" t="s">
        <v>63</v>
      </c>
      <c r="C40" s="631" t="s">
        <v>63</v>
      </c>
      <c r="D40" s="630" t="s">
        <v>63</v>
      </c>
      <c r="E40" s="632" t="s">
        <v>63</v>
      </c>
      <c r="F40" s="632">
        <v>1</v>
      </c>
      <c r="G40" s="624">
        <v>1</v>
      </c>
      <c r="H40" s="632" t="s">
        <v>63</v>
      </c>
      <c r="I40" s="632" t="s">
        <v>63</v>
      </c>
      <c r="J40" s="627" t="s">
        <v>63</v>
      </c>
      <c r="K40" s="627" t="s">
        <v>63</v>
      </c>
      <c r="L40" s="613">
        <v>4</v>
      </c>
      <c r="M40" s="613">
        <v>3</v>
      </c>
      <c r="N40" s="613">
        <v>2</v>
      </c>
      <c r="O40" s="613">
        <v>1</v>
      </c>
      <c r="P40" s="627" t="s">
        <v>63</v>
      </c>
      <c r="Q40" s="1196">
        <v>5</v>
      </c>
    </row>
    <row r="41" spans="1:17">
      <c r="A41" s="1193" t="s">
        <v>263</v>
      </c>
      <c r="B41" s="611">
        <v>9127</v>
      </c>
      <c r="C41" s="629">
        <v>9614</v>
      </c>
      <c r="D41" s="630">
        <v>8354</v>
      </c>
      <c r="E41" s="632">
        <v>8707</v>
      </c>
      <c r="F41" s="632">
        <v>9257</v>
      </c>
      <c r="G41" s="624">
        <v>9823</v>
      </c>
      <c r="H41" s="625">
        <v>9984</v>
      </c>
      <c r="I41" s="626">
        <v>10268</v>
      </c>
      <c r="J41" s="613">
        <v>11585</v>
      </c>
      <c r="K41" s="613">
        <v>12431</v>
      </c>
      <c r="L41" s="613">
        <v>13855</v>
      </c>
      <c r="M41" s="613">
        <v>15470</v>
      </c>
      <c r="N41" s="613">
        <v>17764</v>
      </c>
      <c r="O41" s="613">
        <v>16431</v>
      </c>
      <c r="P41" s="613">
        <v>19912</v>
      </c>
      <c r="Q41" s="1196">
        <v>19084</v>
      </c>
    </row>
    <row r="42" spans="1:17">
      <c r="A42" s="1193" t="s">
        <v>264</v>
      </c>
      <c r="B42" s="611">
        <v>296</v>
      </c>
      <c r="C42" s="629">
        <v>360</v>
      </c>
      <c r="D42" s="630">
        <v>390</v>
      </c>
      <c r="E42" s="632">
        <v>263</v>
      </c>
      <c r="F42" s="632">
        <v>292</v>
      </c>
      <c r="G42" s="624">
        <v>400</v>
      </c>
      <c r="H42" s="625">
        <v>351</v>
      </c>
      <c r="I42" s="626">
        <v>504</v>
      </c>
      <c r="J42" s="613">
        <v>836</v>
      </c>
      <c r="K42" s="613">
        <v>920</v>
      </c>
      <c r="L42" s="613">
        <v>1008</v>
      </c>
      <c r="M42" s="613">
        <v>1068</v>
      </c>
      <c r="N42" s="613">
        <v>973</v>
      </c>
      <c r="O42" s="613">
        <v>800</v>
      </c>
      <c r="P42" s="613">
        <v>833</v>
      </c>
      <c r="Q42" s="1196">
        <v>942</v>
      </c>
    </row>
    <row r="43" spans="1:17">
      <c r="A43" s="1193" t="s">
        <v>266</v>
      </c>
      <c r="B43" s="611">
        <v>201</v>
      </c>
      <c r="C43" s="629">
        <v>206</v>
      </c>
      <c r="D43" s="630">
        <v>185</v>
      </c>
      <c r="E43" s="632">
        <v>193</v>
      </c>
      <c r="F43" s="632">
        <v>263</v>
      </c>
      <c r="G43" s="624">
        <v>178</v>
      </c>
      <c r="H43" s="625">
        <v>170</v>
      </c>
      <c r="I43" s="626">
        <v>205</v>
      </c>
      <c r="J43" s="613">
        <v>300</v>
      </c>
      <c r="K43" s="613">
        <v>312</v>
      </c>
      <c r="L43" s="613">
        <v>288</v>
      </c>
      <c r="M43" s="613">
        <v>211</v>
      </c>
      <c r="N43" s="613">
        <v>243</v>
      </c>
      <c r="O43" s="613">
        <v>322</v>
      </c>
      <c r="P43" s="613">
        <v>446</v>
      </c>
      <c r="Q43" s="1196">
        <v>442</v>
      </c>
    </row>
    <row r="44" spans="1:17">
      <c r="A44" s="671" t="s">
        <v>267</v>
      </c>
      <c r="B44" s="611">
        <v>1305</v>
      </c>
      <c r="C44" s="629">
        <v>1211</v>
      </c>
      <c r="D44" s="630">
        <v>1162</v>
      </c>
      <c r="E44" s="632">
        <v>1190</v>
      </c>
      <c r="F44" s="632">
        <v>1492</v>
      </c>
      <c r="G44" s="624">
        <v>1768</v>
      </c>
      <c r="H44" s="625">
        <v>1785</v>
      </c>
      <c r="I44" s="626">
        <v>2430</v>
      </c>
      <c r="J44" s="613">
        <v>2926</v>
      </c>
      <c r="K44" s="613">
        <v>3463</v>
      </c>
      <c r="L44" s="613">
        <v>4123</v>
      </c>
      <c r="M44" s="613">
        <v>4563</v>
      </c>
      <c r="N44" s="613">
        <v>4383</v>
      </c>
      <c r="O44" s="613">
        <v>4168</v>
      </c>
      <c r="P44" s="613">
        <v>5340</v>
      </c>
      <c r="Q44" s="1196">
        <v>4384</v>
      </c>
    </row>
    <row r="45" spans="1:17">
      <c r="A45" s="672" t="s">
        <v>268</v>
      </c>
      <c r="B45" s="634">
        <v>1</v>
      </c>
      <c r="C45" s="631" t="s">
        <v>63</v>
      </c>
      <c r="D45" s="630" t="s">
        <v>63</v>
      </c>
      <c r="E45" s="632">
        <v>1</v>
      </c>
      <c r="F45" s="632" t="s">
        <v>63</v>
      </c>
      <c r="G45" s="624">
        <v>8</v>
      </c>
      <c r="H45" s="632" t="s">
        <v>63</v>
      </c>
      <c r="I45" s="626">
        <v>23</v>
      </c>
      <c r="J45" s="627" t="s">
        <v>63</v>
      </c>
      <c r="K45" s="627">
        <v>32</v>
      </c>
      <c r="L45" s="627">
        <v>21</v>
      </c>
      <c r="M45" s="627">
        <v>58</v>
      </c>
      <c r="N45" s="627">
        <v>20</v>
      </c>
      <c r="O45" s="627">
        <v>40</v>
      </c>
      <c r="P45" s="613">
        <v>44</v>
      </c>
      <c r="Q45" s="1196">
        <v>12</v>
      </c>
    </row>
    <row r="46" spans="1:17">
      <c r="A46" s="226" t="s">
        <v>269</v>
      </c>
      <c r="B46" s="611">
        <v>2364</v>
      </c>
      <c r="C46" s="629">
        <v>2262</v>
      </c>
      <c r="D46" s="630">
        <v>2096</v>
      </c>
      <c r="E46" s="632">
        <v>2808</v>
      </c>
      <c r="F46" s="632">
        <v>3652</v>
      </c>
      <c r="G46" s="624">
        <v>3735</v>
      </c>
      <c r="H46" s="625">
        <v>4756</v>
      </c>
      <c r="I46" s="626">
        <v>6323</v>
      </c>
      <c r="J46" s="613">
        <v>14144</v>
      </c>
      <c r="K46" s="613">
        <v>28770</v>
      </c>
      <c r="L46" s="613">
        <v>50942</v>
      </c>
      <c r="M46" s="613">
        <v>57879</v>
      </c>
      <c r="N46" s="613">
        <v>76334</v>
      </c>
      <c r="O46" s="613">
        <v>102593</v>
      </c>
      <c r="P46" s="613">
        <v>228445</v>
      </c>
      <c r="Q46" s="1196">
        <v>127705</v>
      </c>
    </row>
    <row r="47" spans="1:17">
      <c r="A47" s="1193" t="s">
        <v>270</v>
      </c>
      <c r="B47" s="611">
        <v>249</v>
      </c>
      <c r="C47" s="629">
        <v>187</v>
      </c>
      <c r="D47" s="630">
        <v>183</v>
      </c>
      <c r="E47" s="632">
        <v>185</v>
      </c>
      <c r="F47" s="632">
        <v>184</v>
      </c>
      <c r="G47" s="624">
        <v>300</v>
      </c>
      <c r="H47" s="625">
        <v>296</v>
      </c>
      <c r="I47" s="626">
        <v>272</v>
      </c>
      <c r="J47" s="613">
        <v>344</v>
      </c>
      <c r="K47" s="613">
        <v>256</v>
      </c>
      <c r="L47" s="613">
        <v>316</v>
      </c>
      <c r="M47" s="613">
        <v>297</v>
      </c>
      <c r="N47" s="613">
        <v>371</v>
      </c>
      <c r="O47" s="613">
        <v>332</v>
      </c>
      <c r="P47" s="613">
        <v>492</v>
      </c>
      <c r="Q47" s="1196">
        <v>582</v>
      </c>
    </row>
    <row r="48" spans="1:17">
      <c r="A48" s="1193" t="s">
        <v>693</v>
      </c>
      <c r="B48" s="611" t="s">
        <v>63</v>
      </c>
      <c r="C48" s="629" t="s">
        <v>63</v>
      </c>
      <c r="D48" s="630">
        <v>5</v>
      </c>
      <c r="E48" s="632">
        <v>4</v>
      </c>
      <c r="F48" s="632" t="s">
        <v>63</v>
      </c>
      <c r="G48" s="624">
        <v>0</v>
      </c>
      <c r="H48" s="632" t="s">
        <v>63</v>
      </c>
      <c r="I48" s="626">
        <v>5</v>
      </c>
      <c r="J48" s="627" t="s">
        <v>63</v>
      </c>
      <c r="K48" s="613">
        <v>11</v>
      </c>
      <c r="L48" s="613">
        <v>8</v>
      </c>
      <c r="M48" s="613">
        <v>3</v>
      </c>
      <c r="N48" s="627" t="s">
        <v>63</v>
      </c>
      <c r="O48" s="613">
        <v>1</v>
      </c>
      <c r="P48" s="613">
        <v>15</v>
      </c>
      <c r="Q48" s="1196">
        <v>5</v>
      </c>
    </row>
    <row r="49" spans="1:17">
      <c r="A49" s="1193" t="s">
        <v>272</v>
      </c>
      <c r="B49" s="611">
        <v>68</v>
      </c>
      <c r="C49" s="629">
        <v>100</v>
      </c>
      <c r="D49" s="630">
        <v>66</v>
      </c>
      <c r="E49" s="632">
        <v>91</v>
      </c>
      <c r="F49" s="632">
        <v>65</v>
      </c>
      <c r="G49" s="624">
        <v>59</v>
      </c>
      <c r="H49" s="625">
        <v>44</v>
      </c>
      <c r="I49" s="626">
        <v>36</v>
      </c>
      <c r="J49" s="613">
        <v>31</v>
      </c>
      <c r="K49" s="613">
        <v>52</v>
      </c>
      <c r="L49" s="613">
        <v>95</v>
      </c>
      <c r="M49" s="613">
        <v>62</v>
      </c>
      <c r="N49" s="613">
        <v>93</v>
      </c>
      <c r="O49" s="613">
        <v>68</v>
      </c>
      <c r="P49" s="613">
        <v>63</v>
      </c>
      <c r="Q49" s="1196">
        <v>112</v>
      </c>
    </row>
    <row r="50" spans="1:17">
      <c r="A50" s="1193" t="s">
        <v>274</v>
      </c>
      <c r="B50" s="611">
        <v>12</v>
      </c>
      <c r="C50" s="629">
        <v>22</v>
      </c>
      <c r="D50" s="630">
        <v>42</v>
      </c>
      <c r="E50" s="632">
        <v>33</v>
      </c>
      <c r="F50" s="632">
        <v>14</v>
      </c>
      <c r="G50" s="624">
        <v>40</v>
      </c>
      <c r="H50" s="625">
        <v>64</v>
      </c>
      <c r="I50" s="626">
        <v>62</v>
      </c>
      <c r="J50" s="613">
        <v>65</v>
      </c>
      <c r="K50" s="613">
        <v>75</v>
      </c>
      <c r="L50" s="613">
        <v>72</v>
      </c>
      <c r="M50" s="613">
        <v>71</v>
      </c>
      <c r="N50" s="613">
        <v>99</v>
      </c>
      <c r="O50" s="613">
        <v>79</v>
      </c>
      <c r="P50" s="613">
        <v>107</v>
      </c>
      <c r="Q50" s="1196">
        <v>142</v>
      </c>
    </row>
    <row r="51" spans="1:17">
      <c r="A51" s="1193" t="s">
        <v>275</v>
      </c>
      <c r="B51" s="611">
        <v>3</v>
      </c>
      <c r="C51" s="629">
        <v>13</v>
      </c>
      <c r="D51" s="630">
        <v>6</v>
      </c>
      <c r="E51" s="632">
        <v>1</v>
      </c>
      <c r="F51" s="632">
        <v>3</v>
      </c>
      <c r="G51" s="624">
        <v>5</v>
      </c>
      <c r="H51" s="625">
        <v>2</v>
      </c>
      <c r="I51" s="626">
        <v>2</v>
      </c>
      <c r="J51" s="613">
        <v>15</v>
      </c>
      <c r="K51" s="613">
        <v>28</v>
      </c>
      <c r="L51" s="613">
        <v>18</v>
      </c>
      <c r="M51" s="613">
        <v>10</v>
      </c>
      <c r="N51" s="613">
        <v>9</v>
      </c>
      <c r="O51" s="613">
        <v>9</v>
      </c>
      <c r="P51" s="613">
        <v>4</v>
      </c>
      <c r="Q51" s="1196">
        <v>1</v>
      </c>
    </row>
    <row r="52" spans="1:17">
      <c r="A52" s="226" t="s">
        <v>276</v>
      </c>
      <c r="B52" s="611" t="s">
        <v>63</v>
      </c>
      <c r="C52" s="629" t="s">
        <v>63</v>
      </c>
      <c r="D52" s="630" t="s">
        <v>63</v>
      </c>
      <c r="E52" s="632" t="s">
        <v>63</v>
      </c>
      <c r="F52" s="632">
        <v>60</v>
      </c>
      <c r="G52" s="624">
        <v>65</v>
      </c>
      <c r="H52" s="625">
        <v>41</v>
      </c>
      <c r="I52" s="626">
        <v>63</v>
      </c>
      <c r="J52" s="613">
        <v>170</v>
      </c>
      <c r="K52" s="613">
        <v>74</v>
      </c>
      <c r="L52" s="613">
        <v>89</v>
      </c>
      <c r="M52" s="613">
        <v>23</v>
      </c>
      <c r="N52" s="613">
        <v>45</v>
      </c>
      <c r="O52" s="613">
        <v>35</v>
      </c>
      <c r="P52" s="613">
        <v>44</v>
      </c>
      <c r="Q52" s="1196">
        <v>12</v>
      </c>
    </row>
    <row r="53" spans="1:17">
      <c r="A53" s="1193" t="s">
        <v>277</v>
      </c>
      <c r="B53" s="611">
        <v>88</v>
      </c>
      <c r="C53" s="629">
        <v>101</v>
      </c>
      <c r="D53" s="630">
        <v>115</v>
      </c>
      <c r="E53" s="632">
        <v>151</v>
      </c>
      <c r="F53" s="632">
        <v>210</v>
      </c>
      <c r="G53" s="624">
        <v>718</v>
      </c>
      <c r="H53" s="625">
        <v>333</v>
      </c>
      <c r="I53" s="626">
        <v>375</v>
      </c>
      <c r="J53" s="613">
        <v>393</v>
      </c>
      <c r="K53" s="613">
        <v>354</v>
      </c>
      <c r="L53" s="613">
        <v>480</v>
      </c>
      <c r="M53" s="613">
        <v>494</v>
      </c>
      <c r="N53" s="613">
        <v>571</v>
      </c>
      <c r="O53" s="613">
        <v>601</v>
      </c>
      <c r="P53" s="613">
        <v>634</v>
      </c>
      <c r="Q53" s="1196">
        <v>948</v>
      </c>
    </row>
    <row r="54" spans="1:17">
      <c r="A54" s="1193" t="s">
        <v>278</v>
      </c>
      <c r="B54" s="611">
        <v>212</v>
      </c>
      <c r="C54" s="629">
        <v>256</v>
      </c>
      <c r="D54" s="630">
        <v>266</v>
      </c>
      <c r="E54" s="632">
        <v>164</v>
      </c>
      <c r="F54" s="632">
        <v>256</v>
      </c>
      <c r="G54" s="624">
        <v>201</v>
      </c>
      <c r="H54" s="625">
        <v>307</v>
      </c>
      <c r="I54" s="626">
        <v>274</v>
      </c>
      <c r="J54" s="613">
        <v>315</v>
      </c>
      <c r="K54" s="613">
        <v>332</v>
      </c>
      <c r="L54" s="613">
        <v>413</v>
      </c>
      <c r="M54" s="613">
        <v>411</v>
      </c>
      <c r="N54" s="613">
        <v>516</v>
      </c>
      <c r="O54" s="613">
        <v>494</v>
      </c>
      <c r="P54" s="613">
        <v>363</v>
      </c>
      <c r="Q54" s="1196">
        <v>383</v>
      </c>
    </row>
    <row r="55" spans="1:17">
      <c r="A55" s="1193" t="s">
        <v>279</v>
      </c>
      <c r="B55" s="611">
        <v>922</v>
      </c>
      <c r="C55" s="629">
        <v>1197</v>
      </c>
      <c r="D55" s="630">
        <v>997</v>
      </c>
      <c r="E55" s="632">
        <v>884</v>
      </c>
      <c r="F55" s="632">
        <v>827</v>
      </c>
      <c r="G55" s="624">
        <v>869</v>
      </c>
      <c r="H55" s="625">
        <v>1120</v>
      </c>
      <c r="I55" s="626">
        <v>1095</v>
      </c>
      <c r="J55" s="613">
        <v>1387</v>
      </c>
      <c r="K55" s="613">
        <v>1399</v>
      </c>
      <c r="L55" s="613">
        <v>1510</v>
      </c>
      <c r="M55" s="613">
        <v>1533</v>
      </c>
      <c r="N55" s="613">
        <v>1511</v>
      </c>
      <c r="O55" s="613">
        <v>1426</v>
      </c>
      <c r="P55" s="613">
        <v>1801</v>
      </c>
      <c r="Q55" s="1196">
        <v>1827</v>
      </c>
    </row>
    <row r="56" spans="1:17">
      <c r="A56" s="1193" t="s">
        <v>694</v>
      </c>
      <c r="B56" s="611">
        <v>2</v>
      </c>
      <c r="C56" s="629">
        <v>9</v>
      </c>
      <c r="D56" s="630" t="s">
        <v>63</v>
      </c>
      <c r="E56" s="632">
        <v>2</v>
      </c>
      <c r="F56" s="632">
        <v>2</v>
      </c>
      <c r="G56" s="624">
        <v>0</v>
      </c>
      <c r="H56" s="625">
        <v>6</v>
      </c>
      <c r="I56" s="626">
        <v>12</v>
      </c>
      <c r="J56" s="613">
        <v>1</v>
      </c>
      <c r="K56" s="613">
        <v>3</v>
      </c>
      <c r="L56" s="613">
        <v>1</v>
      </c>
      <c r="M56" s="613">
        <v>4</v>
      </c>
      <c r="N56" s="613">
        <v>4</v>
      </c>
      <c r="O56" s="627" t="s">
        <v>63</v>
      </c>
      <c r="P56" s="627" t="s">
        <v>63</v>
      </c>
      <c r="Q56" s="1195" t="s">
        <v>63</v>
      </c>
    </row>
    <row r="57" spans="1:17">
      <c r="A57" s="1193" t="s">
        <v>280</v>
      </c>
      <c r="B57" s="611">
        <v>70</v>
      </c>
      <c r="C57" s="629">
        <v>77</v>
      </c>
      <c r="D57" s="630">
        <v>50</v>
      </c>
      <c r="E57" s="632">
        <v>79</v>
      </c>
      <c r="F57" s="632">
        <v>51</v>
      </c>
      <c r="G57" s="624">
        <v>71</v>
      </c>
      <c r="H57" s="625">
        <v>63</v>
      </c>
      <c r="I57" s="626">
        <v>86</v>
      </c>
      <c r="J57" s="613">
        <v>84</v>
      </c>
      <c r="K57" s="613">
        <v>113</v>
      </c>
      <c r="L57" s="613">
        <v>104</v>
      </c>
      <c r="M57" s="613">
        <v>91</v>
      </c>
      <c r="N57" s="613">
        <v>105</v>
      </c>
      <c r="O57" s="613">
        <v>96</v>
      </c>
      <c r="P57" s="613">
        <v>147</v>
      </c>
      <c r="Q57" s="1196">
        <v>139</v>
      </c>
    </row>
    <row r="58" spans="1:17">
      <c r="A58" s="1193" t="s">
        <v>281</v>
      </c>
      <c r="B58" s="611">
        <v>28</v>
      </c>
      <c r="C58" s="629">
        <v>24</v>
      </c>
      <c r="D58" s="630">
        <v>32</v>
      </c>
      <c r="E58" s="632">
        <v>27</v>
      </c>
      <c r="F58" s="632">
        <v>47</v>
      </c>
      <c r="G58" s="624">
        <v>34</v>
      </c>
      <c r="H58" s="625">
        <v>35</v>
      </c>
      <c r="I58" s="626">
        <v>36</v>
      </c>
      <c r="J58" s="613">
        <v>36</v>
      </c>
      <c r="K58" s="613">
        <v>56</v>
      </c>
      <c r="L58" s="613">
        <v>57</v>
      </c>
      <c r="M58" s="613">
        <v>88</v>
      </c>
      <c r="N58" s="613">
        <v>48</v>
      </c>
      <c r="O58" s="613">
        <v>47</v>
      </c>
      <c r="P58" s="613">
        <v>60</v>
      </c>
      <c r="Q58" s="1196">
        <v>104</v>
      </c>
    </row>
    <row r="59" spans="1:17">
      <c r="A59" s="1193" t="s">
        <v>282</v>
      </c>
      <c r="B59" s="611">
        <v>11</v>
      </c>
      <c r="C59" s="629">
        <v>11</v>
      </c>
      <c r="D59" s="630">
        <v>14</v>
      </c>
      <c r="E59" s="632">
        <v>27</v>
      </c>
      <c r="F59" s="632">
        <v>38</v>
      </c>
      <c r="G59" s="624">
        <v>18</v>
      </c>
      <c r="H59" s="625">
        <v>58</v>
      </c>
      <c r="I59" s="626">
        <v>32</v>
      </c>
      <c r="J59" s="613">
        <v>33</v>
      </c>
      <c r="K59" s="613">
        <v>31</v>
      </c>
      <c r="L59" s="613">
        <v>15</v>
      </c>
      <c r="M59" s="613">
        <v>45</v>
      </c>
      <c r="N59" s="613">
        <v>64</v>
      </c>
      <c r="O59" s="613">
        <v>35</v>
      </c>
      <c r="P59" s="613">
        <v>27</v>
      </c>
      <c r="Q59" s="1196">
        <v>85</v>
      </c>
    </row>
    <row r="60" spans="1:17">
      <c r="A60" s="1193" t="s">
        <v>283</v>
      </c>
      <c r="B60" s="611">
        <v>69</v>
      </c>
      <c r="C60" s="629">
        <v>56</v>
      </c>
      <c r="D60" s="630">
        <v>34</v>
      </c>
      <c r="E60" s="632">
        <v>36</v>
      </c>
      <c r="F60" s="632">
        <v>36</v>
      </c>
      <c r="G60" s="624">
        <v>25</v>
      </c>
      <c r="H60" s="625">
        <v>56</v>
      </c>
      <c r="I60" s="626">
        <v>34</v>
      </c>
      <c r="J60" s="613">
        <v>44</v>
      </c>
      <c r="K60" s="613">
        <v>68</v>
      </c>
      <c r="L60" s="613">
        <v>48</v>
      </c>
      <c r="M60" s="613">
        <v>57</v>
      </c>
      <c r="N60" s="613">
        <v>60</v>
      </c>
      <c r="O60" s="613">
        <v>40</v>
      </c>
      <c r="P60" s="613">
        <v>23</v>
      </c>
      <c r="Q60" s="1196">
        <v>38</v>
      </c>
    </row>
    <row r="61" spans="1:17">
      <c r="A61" s="1193" t="s">
        <v>695</v>
      </c>
      <c r="B61" s="611"/>
      <c r="C61" s="629"/>
      <c r="D61" s="630"/>
      <c r="E61" s="632"/>
      <c r="F61" s="632"/>
      <c r="G61" s="624"/>
      <c r="H61" s="625"/>
      <c r="I61" s="626"/>
      <c r="J61" s="613"/>
      <c r="K61" s="627" t="s">
        <v>63</v>
      </c>
      <c r="L61" s="627" t="s">
        <v>63</v>
      </c>
      <c r="M61" s="627" t="s">
        <v>63</v>
      </c>
      <c r="N61" s="627" t="s">
        <v>63</v>
      </c>
      <c r="O61" s="613">
        <v>2</v>
      </c>
      <c r="P61" s="627" t="s">
        <v>63</v>
      </c>
      <c r="Q61" s="1195" t="s">
        <v>63</v>
      </c>
    </row>
    <row r="62" spans="1:17">
      <c r="A62" s="1193" t="s">
        <v>285</v>
      </c>
      <c r="B62" s="611">
        <v>26</v>
      </c>
      <c r="C62" s="629">
        <v>35</v>
      </c>
      <c r="D62" s="630">
        <v>48</v>
      </c>
      <c r="E62" s="632">
        <v>64</v>
      </c>
      <c r="F62" s="632">
        <v>37</v>
      </c>
      <c r="G62" s="624">
        <v>56</v>
      </c>
      <c r="H62" s="625">
        <v>86</v>
      </c>
      <c r="I62" s="626">
        <v>114</v>
      </c>
      <c r="J62" s="613">
        <v>73</v>
      </c>
      <c r="K62" s="613">
        <v>142</v>
      </c>
      <c r="L62" s="613">
        <v>144</v>
      </c>
      <c r="M62" s="613">
        <v>226</v>
      </c>
      <c r="N62" s="613">
        <v>247</v>
      </c>
      <c r="O62" s="613">
        <v>287</v>
      </c>
      <c r="P62" s="613">
        <v>331</v>
      </c>
      <c r="Q62" s="1196">
        <v>510</v>
      </c>
    </row>
    <row r="63" spans="1:17">
      <c r="A63" s="1193" t="s">
        <v>286</v>
      </c>
      <c r="B63" s="611"/>
      <c r="C63" s="629"/>
      <c r="D63" s="630"/>
      <c r="E63" s="632"/>
      <c r="F63" s="632"/>
      <c r="G63" s="624"/>
      <c r="H63" s="625"/>
      <c r="I63" s="626"/>
      <c r="J63" s="613"/>
      <c r="K63" s="627" t="s">
        <v>63</v>
      </c>
      <c r="L63" s="613">
        <v>2</v>
      </c>
      <c r="M63" s="627" t="s">
        <v>63</v>
      </c>
      <c r="N63" s="627" t="s">
        <v>63</v>
      </c>
      <c r="O63" s="627" t="s">
        <v>63</v>
      </c>
      <c r="P63" s="613">
        <v>4</v>
      </c>
      <c r="Q63" s="1196">
        <v>1</v>
      </c>
    </row>
    <row r="64" spans="1:17">
      <c r="A64" s="1197" t="s">
        <v>287</v>
      </c>
      <c r="B64" s="633" t="s">
        <v>63</v>
      </c>
      <c r="C64" s="631">
        <v>2</v>
      </c>
      <c r="D64" s="630">
        <v>1</v>
      </c>
      <c r="E64" s="632" t="s">
        <v>63</v>
      </c>
      <c r="F64" s="632">
        <v>1</v>
      </c>
      <c r="G64" s="624">
        <v>4</v>
      </c>
      <c r="H64" s="625">
        <v>3</v>
      </c>
      <c r="I64" s="626">
        <v>5</v>
      </c>
      <c r="J64" s="613">
        <v>1</v>
      </c>
      <c r="K64" s="613">
        <v>2</v>
      </c>
      <c r="L64" s="627" t="s">
        <v>63</v>
      </c>
      <c r="M64" s="613">
        <v>4</v>
      </c>
      <c r="N64" s="627" t="s">
        <v>63</v>
      </c>
      <c r="O64" s="627" t="s">
        <v>63</v>
      </c>
      <c r="P64" s="613">
        <v>2</v>
      </c>
      <c r="Q64" s="1196">
        <v>3</v>
      </c>
    </row>
    <row r="65" spans="1:17">
      <c r="A65" s="1197" t="s">
        <v>288</v>
      </c>
      <c r="B65" s="633" t="s">
        <v>63</v>
      </c>
      <c r="C65" s="631">
        <v>12</v>
      </c>
      <c r="D65" s="630">
        <v>1</v>
      </c>
      <c r="E65" s="632" t="s">
        <v>63</v>
      </c>
      <c r="F65" s="632">
        <v>2</v>
      </c>
      <c r="G65" s="624">
        <v>0</v>
      </c>
      <c r="H65" s="625">
        <v>4</v>
      </c>
      <c r="I65" s="626">
        <v>3</v>
      </c>
      <c r="J65" s="627" t="s">
        <v>63</v>
      </c>
      <c r="K65" s="627" t="s">
        <v>63</v>
      </c>
      <c r="L65" s="613">
        <v>3</v>
      </c>
      <c r="M65" s="627" t="s">
        <v>63</v>
      </c>
      <c r="N65" s="627" t="s">
        <v>63</v>
      </c>
      <c r="O65" s="627" t="s">
        <v>63</v>
      </c>
      <c r="P65" s="613">
        <v>1</v>
      </c>
      <c r="Q65" s="1195" t="s">
        <v>63</v>
      </c>
    </row>
    <row r="66" spans="1:17">
      <c r="A66" s="1193" t="s">
        <v>289</v>
      </c>
      <c r="B66" s="611">
        <v>3</v>
      </c>
      <c r="C66" s="629">
        <v>1</v>
      </c>
      <c r="D66" s="630" t="s">
        <v>63</v>
      </c>
      <c r="E66" s="632">
        <v>6</v>
      </c>
      <c r="F66" s="632">
        <v>5</v>
      </c>
      <c r="G66" s="624">
        <v>15</v>
      </c>
      <c r="H66" s="625">
        <v>26</v>
      </c>
      <c r="I66" s="626">
        <v>2</v>
      </c>
      <c r="J66" s="613">
        <v>7</v>
      </c>
      <c r="K66" s="613">
        <v>9</v>
      </c>
      <c r="L66" s="613">
        <v>10</v>
      </c>
      <c r="M66" s="613">
        <v>3</v>
      </c>
      <c r="N66" s="613">
        <v>4</v>
      </c>
      <c r="O66" s="613">
        <v>3</v>
      </c>
      <c r="P66" s="613">
        <v>7</v>
      </c>
      <c r="Q66" s="1196">
        <v>3</v>
      </c>
    </row>
    <row r="67" spans="1:17">
      <c r="A67" s="1193" t="s">
        <v>290</v>
      </c>
      <c r="B67" s="611">
        <v>548</v>
      </c>
      <c r="C67" s="629">
        <v>526</v>
      </c>
      <c r="D67" s="630">
        <v>547</v>
      </c>
      <c r="E67" s="632">
        <v>746</v>
      </c>
      <c r="F67" s="632">
        <v>675</v>
      </c>
      <c r="G67" s="624">
        <v>714</v>
      </c>
      <c r="H67" s="625">
        <v>1117</v>
      </c>
      <c r="I67" s="626">
        <v>797</v>
      </c>
      <c r="J67" s="613">
        <v>959</v>
      </c>
      <c r="K67" s="613">
        <v>1191</v>
      </c>
      <c r="L67" s="613">
        <v>1468</v>
      </c>
      <c r="M67" s="613">
        <v>1253</v>
      </c>
      <c r="N67" s="613">
        <v>1199</v>
      </c>
      <c r="O67" s="613">
        <v>1159</v>
      </c>
      <c r="P67" s="613">
        <v>1213</v>
      </c>
      <c r="Q67" s="1196">
        <v>1416</v>
      </c>
    </row>
    <row r="68" spans="1:17">
      <c r="A68" s="1193" t="s">
        <v>292</v>
      </c>
      <c r="B68" s="611">
        <v>5460</v>
      </c>
      <c r="C68" s="629">
        <v>6254</v>
      </c>
      <c r="D68" s="630">
        <v>5620</v>
      </c>
      <c r="E68" s="632">
        <v>6176</v>
      </c>
      <c r="F68" s="632">
        <v>5868</v>
      </c>
      <c r="G68" s="624">
        <v>6375</v>
      </c>
      <c r="H68" s="625">
        <v>6575</v>
      </c>
      <c r="I68" s="626">
        <v>5959</v>
      </c>
      <c r="J68" s="613">
        <v>6983</v>
      </c>
      <c r="K68" s="613">
        <v>7157</v>
      </c>
      <c r="L68" s="613">
        <v>7953</v>
      </c>
      <c r="M68" s="613">
        <v>7642</v>
      </c>
      <c r="N68" s="613">
        <v>8660</v>
      </c>
      <c r="O68" s="613">
        <v>7259</v>
      </c>
      <c r="P68" s="613">
        <v>6529</v>
      </c>
      <c r="Q68" s="1196">
        <v>8416</v>
      </c>
    </row>
    <row r="69" spans="1:17">
      <c r="A69" s="1193" t="s">
        <v>291</v>
      </c>
      <c r="B69" s="611">
        <v>9</v>
      </c>
      <c r="C69" s="629">
        <v>3</v>
      </c>
      <c r="D69" s="630">
        <v>2</v>
      </c>
      <c r="E69" s="632" t="s">
        <v>63</v>
      </c>
      <c r="F69" s="632">
        <v>11</v>
      </c>
      <c r="G69" s="624">
        <v>0</v>
      </c>
      <c r="H69" s="625">
        <v>4</v>
      </c>
      <c r="I69" s="626">
        <v>7</v>
      </c>
      <c r="J69" s="613">
        <v>2</v>
      </c>
      <c r="K69" s="613">
        <v>9</v>
      </c>
      <c r="L69" s="613">
        <v>6</v>
      </c>
      <c r="M69" s="613">
        <v>12</v>
      </c>
      <c r="N69" s="613">
        <v>2</v>
      </c>
      <c r="O69" s="613">
        <v>3</v>
      </c>
      <c r="P69" s="613">
        <v>1</v>
      </c>
      <c r="Q69" s="1195" t="s">
        <v>63</v>
      </c>
    </row>
    <row r="70" spans="1:17">
      <c r="A70" s="1193" t="s">
        <v>293</v>
      </c>
      <c r="B70" s="611" t="s">
        <v>63</v>
      </c>
      <c r="C70" s="629" t="s">
        <v>63</v>
      </c>
      <c r="D70" s="630" t="s">
        <v>63</v>
      </c>
      <c r="E70" s="632" t="s">
        <v>63</v>
      </c>
      <c r="F70" s="632">
        <v>10</v>
      </c>
      <c r="G70" s="624">
        <v>0</v>
      </c>
      <c r="H70" s="632" t="s">
        <v>63</v>
      </c>
      <c r="I70" s="632" t="s">
        <v>63</v>
      </c>
      <c r="J70" s="627" t="s">
        <v>63</v>
      </c>
      <c r="K70" s="613">
        <v>1</v>
      </c>
      <c r="L70" s="627" t="s">
        <v>63</v>
      </c>
      <c r="M70" s="627" t="s">
        <v>63</v>
      </c>
      <c r="N70" s="613">
        <v>1</v>
      </c>
      <c r="O70" s="627" t="s">
        <v>63</v>
      </c>
      <c r="P70" s="627" t="s">
        <v>63</v>
      </c>
      <c r="Q70" s="1195" t="s">
        <v>63</v>
      </c>
    </row>
    <row r="71" spans="1:17">
      <c r="A71" s="1193" t="s">
        <v>174</v>
      </c>
      <c r="B71" s="611">
        <v>2</v>
      </c>
      <c r="C71" s="629">
        <v>3</v>
      </c>
      <c r="D71" s="630">
        <v>11</v>
      </c>
      <c r="E71" s="632">
        <v>8</v>
      </c>
      <c r="F71" s="632">
        <v>27</v>
      </c>
      <c r="G71" s="624">
        <v>9</v>
      </c>
      <c r="H71" s="625">
        <v>18</v>
      </c>
      <c r="I71" s="626">
        <v>25</v>
      </c>
      <c r="J71" s="613">
        <v>24</v>
      </c>
      <c r="K71" s="613">
        <v>26</v>
      </c>
      <c r="L71" s="613">
        <v>32</v>
      </c>
      <c r="M71" s="613">
        <v>31</v>
      </c>
      <c r="N71" s="613">
        <v>27</v>
      </c>
      <c r="O71" s="613">
        <v>31</v>
      </c>
      <c r="P71" s="613">
        <v>47</v>
      </c>
      <c r="Q71" s="1196">
        <v>27</v>
      </c>
    </row>
    <row r="72" spans="1:17">
      <c r="A72" s="1193" t="s">
        <v>295</v>
      </c>
      <c r="B72" s="611">
        <v>11455</v>
      </c>
      <c r="C72" s="629">
        <v>12686</v>
      </c>
      <c r="D72" s="630">
        <v>11345</v>
      </c>
      <c r="E72" s="632">
        <v>10300</v>
      </c>
      <c r="F72" s="632">
        <v>10603</v>
      </c>
      <c r="G72" s="624">
        <v>10525</v>
      </c>
      <c r="H72" s="625">
        <v>11504</v>
      </c>
      <c r="I72" s="626">
        <v>10042</v>
      </c>
      <c r="J72" s="613">
        <v>12310</v>
      </c>
      <c r="K72" s="613">
        <v>12792</v>
      </c>
      <c r="L72" s="613">
        <v>14617</v>
      </c>
      <c r="M72" s="613">
        <v>15095</v>
      </c>
      <c r="N72" s="613">
        <v>14359</v>
      </c>
      <c r="O72" s="613">
        <v>13432</v>
      </c>
      <c r="P72" s="613">
        <v>13998</v>
      </c>
      <c r="Q72" s="1196">
        <v>15314</v>
      </c>
    </row>
    <row r="73" spans="1:17">
      <c r="A73" s="1193" t="s">
        <v>296</v>
      </c>
      <c r="B73" s="633" t="s">
        <v>63</v>
      </c>
      <c r="C73" s="631">
        <v>2</v>
      </c>
      <c r="D73" s="630">
        <v>1</v>
      </c>
      <c r="E73" s="632" t="s">
        <v>63</v>
      </c>
      <c r="F73" s="632">
        <v>1</v>
      </c>
      <c r="G73" s="624">
        <v>1</v>
      </c>
      <c r="H73" s="625">
        <v>4</v>
      </c>
      <c r="I73" s="626">
        <v>13</v>
      </c>
      <c r="J73" s="613">
        <v>2</v>
      </c>
      <c r="K73" s="613">
        <v>1</v>
      </c>
      <c r="L73" s="627" t="s">
        <v>63</v>
      </c>
      <c r="M73" s="613">
        <v>2</v>
      </c>
      <c r="N73" s="613">
        <v>4</v>
      </c>
      <c r="O73" s="613">
        <v>9</v>
      </c>
      <c r="P73" s="613">
        <v>2</v>
      </c>
      <c r="Q73" s="1196">
        <v>13</v>
      </c>
    </row>
    <row r="74" spans="1:17">
      <c r="A74" s="1193" t="s">
        <v>297</v>
      </c>
      <c r="B74" s="611">
        <v>59</v>
      </c>
      <c r="C74" s="629">
        <v>32</v>
      </c>
      <c r="D74" s="630">
        <v>52</v>
      </c>
      <c r="E74" s="632">
        <v>30</v>
      </c>
      <c r="F74" s="632">
        <v>61</v>
      </c>
      <c r="G74" s="624">
        <v>63</v>
      </c>
      <c r="H74" s="625">
        <v>49</v>
      </c>
      <c r="I74" s="626">
        <v>89</v>
      </c>
      <c r="J74" s="613">
        <v>57</v>
      </c>
      <c r="K74" s="613">
        <v>41</v>
      </c>
      <c r="L74" s="613">
        <v>45</v>
      </c>
      <c r="M74" s="613">
        <v>65</v>
      </c>
      <c r="N74" s="613">
        <v>59</v>
      </c>
      <c r="O74" s="613">
        <v>96</v>
      </c>
      <c r="P74" s="613">
        <v>51</v>
      </c>
      <c r="Q74" s="1196">
        <v>86</v>
      </c>
    </row>
    <row r="75" spans="1:17">
      <c r="A75" s="1193" t="s">
        <v>298</v>
      </c>
      <c r="B75" s="611">
        <v>126</v>
      </c>
      <c r="C75" s="629">
        <v>244</v>
      </c>
      <c r="D75" s="630">
        <v>137</v>
      </c>
      <c r="E75" s="632">
        <v>209</v>
      </c>
      <c r="F75" s="632">
        <v>166</v>
      </c>
      <c r="G75" s="624">
        <v>135</v>
      </c>
      <c r="H75" s="625">
        <v>203</v>
      </c>
      <c r="I75" s="626">
        <v>173</v>
      </c>
      <c r="J75" s="613">
        <v>188</v>
      </c>
      <c r="K75" s="613">
        <v>166</v>
      </c>
      <c r="L75" s="613">
        <v>252</v>
      </c>
      <c r="M75" s="613">
        <v>234</v>
      </c>
      <c r="N75" s="613">
        <v>238</v>
      </c>
      <c r="O75" s="613">
        <v>180</v>
      </c>
      <c r="P75" s="613">
        <v>227</v>
      </c>
      <c r="Q75" s="1196">
        <v>238</v>
      </c>
    </row>
    <row r="76" spans="1:17">
      <c r="A76" s="1193" t="s">
        <v>299</v>
      </c>
      <c r="B76" s="611"/>
      <c r="C76" s="629"/>
      <c r="D76" s="630"/>
      <c r="E76" s="632"/>
      <c r="F76" s="632"/>
      <c r="G76" s="624"/>
      <c r="H76" s="625"/>
      <c r="I76" s="626"/>
      <c r="J76" s="613"/>
      <c r="K76" s="613"/>
      <c r="L76" s="627" t="s">
        <v>63</v>
      </c>
      <c r="M76" s="627" t="s">
        <v>63</v>
      </c>
      <c r="N76" s="627" t="s">
        <v>63</v>
      </c>
      <c r="O76" s="627" t="s">
        <v>63</v>
      </c>
      <c r="P76" s="613">
        <v>2</v>
      </c>
      <c r="Q76" s="1196">
        <v>1</v>
      </c>
    </row>
    <row r="77" spans="1:17">
      <c r="A77" s="1193" t="s">
        <v>445</v>
      </c>
      <c r="B77" s="633">
        <v>1</v>
      </c>
      <c r="C77" s="629" t="s">
        <v>63</v>
      </c>
      <c r="D77" s="630" t="s">
        <v>63</v>
      </c>
      <c r="E77" s="632" t="s">
        <v>63</v>
      </c>
      <c r="F77" s="632">
        <v>1</v>
      </c>
      <c r="G77" s="624">
        <v>4</v>
      </c>
      <c r="H77" s="625">
        <v>3</v>
      </c>
      <c r="I77" s="632" t="s">
        <v>63</v>
      </c>
      <c r="J77" s="627" t="s">
        <v>63</v>
      </c>
      <c r="K77" s="613">
        <v>4</v>
      </c>
      <c r="L77" s="627" t="s">
        <v>63</v>
      </c>
      <c r="M77" s="613">
        <v>2</v>
      </c>
      <c r="N77" s="613">
        <v>3</v>
      </c>
      <c r="O77" s="627" t="s">
        <v>63</v>
      </c>
      <c r="P77" s="627" t="s">
        <v>63</v>
      </c>
      <c r="Q77" s="1196">
        <v>1</v>
      </c>
    </row>
    <row r="78" spans="1:17">
      <c r="A78" s="1193" t="s">
        <v>301</v>
      </c>
      <c r="B78" s="611">
        <v>2</v>
      </c>
      <c r="C78" s="631" t="s">
        <v>63</v>
      </c>
      <c r="D78" s="630" t="s">
        <v>63</v>
      </c>
      <c r="E78" s="632">
        <v>3</v>
      </c>
      <c r="F78" s="632" t="s">
        <v>63</v>
      </c>
      <c r="G78" s="624">
        <v>0</v>
      </c>
      <c r="H78" s="625">
        <v>1</v>
      </c>
      <c r="I78" s="626">
        <v>2</v>
      </c>
      <c r="J78" s="627" t="s">
        <v>63</v>
      </c>
      <c r="K78" s="627" t="s">
        <v>63</v>
      </c>
      <c r="L78" s="627" t="s">
        <v>63</v>
      </c>
      <c r="M78" s="613">
        <v>1</v>
      </c>
      <c r="N78" s="627" t="s">
        <v>63</v>
      </c>
      <c r="O78" s="613">
        <v>2</v>
      </c>
      <c r="P78" s="613">
        <v>1</v>
      </c>
      <c r="Q78" s="1195" t="s">
        <v>63</v>
      </c>
    </row>
    <row r="79" spans="1:17">
      <c r="A79" s="1193" t="s">
        <v>302</v>
      </c>
      <c r="B79" s="611">
        <v>56</v>
      </c>
      <c r="C79" s="629">
        <v>39</v>
      </c>
      <c r="D79" s="630">
        <v>29</v>
      </c>
      <c r="E79" s="632">
        <v>27</v>
      </c>
      <c r="F79" s="632">
        <v>16</v>
      </c>
      <c r="G79" s="624">
        <v>44</v>
      </c>
      <c r="H79" s="625">
        <v>44</v>
      </c>
      <c r="I79" s="626">
        <v>31</v>
      </c>
      <c r="J79" s="613">
        <v>55</v>
      </c>
      <c r="K79" s="613">
        <v>43</v>
      </c>
      <c r="L79" s="613">
        <v>53</v>
      </c>
      <c r="M79" s="613">
        <v>83</v>
      </c>
      <c r="N79" s="613">
        <v>72</v>
      </c>
      <c r="O79" s="613">
        <v>81</v>
      </c>
      <c r="P79" s="613">
        <v>80</v>
      </c>
      <c r="Q79" s="1196">
        <v>92</v>
      </c>
    </row>
    <row r="80" spans="1:17">
      <c r="A80" s="1198" t="s">
        <v>303</v>
      </c>
      <c r="B80" s="611"/>
      <c r="C80" s="629"/>
      <c r="D80" s="630"/>
      <c r="E80" s="632" t="s">
        <v>63</v>
      </c>
      <c r="F80" s="632" t="s">
        <v>63</v>
      </c>
      <c r="G80" s="632" t="s">
        <v>63</v>
      </c>
      <c r="H80" s="632" t="s">
        <v>63</v>
      </c>
      <c r="I80" s="626">
        <v>51</v>
      </c>
      <c r="J80" s="613">
        <v>67</v>
      </c>
      <c r="K80" s="613">
        <v>40</v>
      </c>
      <c r="L80" s="613">
        <v>33</v>
      </c>
      <c r="M80" s="613">
        <v>43</v>
      </c>
      <c r="N80" s="613">
        <v>45</v>
      </c>
      <c r="O80" s="613">
        <v>34</v>
      </c>
      <c r="P80" s="613">
        <v>20</v>
      </c>
      <c r="Q80" s="1196">
        <v>37</v>
      </c>
    </row>
    <row r="81" spans="1:17">
      <c r="A81" s="1193" t="s">
        <v>304</v>
      </c>
      <c r="B81" s="633" t="s">
        <v>63</v>
      </c>
      <c r="C81" s="631">
        <v>1</v>
      </c>
      <c r="D81" s="630" t="s">
        <v>63</v>
      </c>
      <c r="E81" s="632">
        <v>3</v>
      </c>
      <c r="F81" s="632" t="s">
        <v>63</v>
      </c>
      <c r="G81" s="624">
        <v>0</v>
      </c>
      <c r="H81" s="632" t="s">
        <v>63</v>
      </c>
      <c r="I81" s="632" t="s">
        <v>63</v>
      </c>
      <c r="J81" s="627" t="s">
        <v>63</v>
      </c>
      <c r="K81" s="627" t="s">
        <v>63</v>
      </c>
      <c r="L81" s="627" t="s">
        <v>63</v>
      </c>
      <c r="M81" s="627" t="s">
        <v>63</v>
      </c>
      <c r="N81" s="613">
        <v>4</v>
      </c>
      <c r="O81" s="627" t="s">
        <v>63</v>
      </c>
      <c r="P81" s="613">
        <v>1</v>
      </c>
      <c r="Q81" s="1195" t="s">
        <v>63</v>
      </c>
    </row>
    <row r="82" spans="1:17">
      <c r="A82" s="1193" t="s">
        <v>305</v>
      </c>
      <c r="B82" s="611">
        <v>2</v>
      </c>
      <c r="C82" s="629">
        <v>7</v>
      </c>
      <c r="D82" s="630">
        <v>1</v>
      </c>
      <c r="E82" s="632" t="s">
        <v>63</v>
      </c>
      <c r="F82" s="632">
        <v>1</v>
      </c>
      <c r="G82" s="624">
        <v>5</v>
      </c>
      <c r="H82" s="625">
        <v>4</v>
      </c>
      <c r="I82" s="626">
        <v>5</v>
      </c>
      <c r="J82" s="613">
        <v>10</v>
      </c>
      <c r="K82" s="613">
        <v>4</v>
      </c>
      <c r="L82" s="613">
        <v>4</v>
      </c>
      <c r="M82" s="613">
        <v>1</v>
      </c>
      <c r="N82" s="627" t="s">
        <v>63</v>
      </c>
      <c r="O82" s="613">
        <v>13</v>
      </c>
      <c r="P82" s="613">
        <v>5</v>
      </c>
      <c r="Q82" s="1196">
        <v>5</v>
      </c>
    </row>
    <row r="83" spans="1:17">
      <c r="A83" s="1193" t="s">
        <v>306</v>
      </c>
      <c r="B83" s="611">
        <v>2</v>
      </c>
      <c r="C83" s="629">
        <v>1</v>
      </c>
      <c r="D83" s="630" t="s">
        <v>63</v>
      </c>
      <c r="E83" s="632">
        <v>5</v>
      </c>
      <c r="F83" s="632">
        <v>2</v>
      </c>
      <c r="G83" s="624">
        <v>8</v>
      </c>
      <c r="H83" s="625">
        <v>3</v>
      </c>
      <c r="I83" s="626">
        <v>2</v>
      </c>
      <c r="J83" s="627" t="s">
        <v>63</v>
      </c>
      <c r="K83" s="613">
        <v>2</v>
      </c>
      <c r="L83" s="627" t="s">
        <v>63</v>
      </c>
      <c r="M83" s="627" t="s">
        <v>63</v>
      </c>
      <c r="N83" s="613">
        <v>5</v>
      </c>
      <c r="O83" s="613">
        <v>7</v>
      </c>
      <c r="P83" s="613">
        <v>5</v>
      </c>
      <c r="Q83" s="1196">
        <v>8</v>
      </c>
    </row>
    <row r="84" spans="1:17">
      <c r="A84" s="1193" t="s">
        <v>307</v>
      </c>
      <c r="B84" s="611">
        <v>5</v>
      </c>
      <c r="C84" s="629">
        <v>9</v>
      </c>
      <c r="D84" s="630">
        <v>17</v>
      </c>
      <c r="E84" s="632">
        <v>15</v>
      </c>
      <c r="F84" s="632">
        <v>2</v>
      </c>
      <c r="G84" s="624">
        <v>4</v>
      </c>
      <c r="H84" s="625">
        <v>7</v>
      </c>
      <c r="I84" s="626">
        <v>9</v>
      </c>
      <c r="J84" s="613">
        <v>7</v>
      </c>
      <c r="K84" s="613">
        <v>8</v>
      </c>
      <c r="L84" s="613">
        <v>13</v>
      </c>
      <c r="M84" s="613">
        <v>19</v>
      </c>
      <c r="N84" s="613">
        <v>40</v>
      </c>
      <c r="O84" s="613">
        <v>29</v>
      </c>
      <c r="P84" s="613">
        <v>43</v>
      </c>
      <c r="Q84" s="1196">
        <v>27</v>
      </c>
    </row>
    <row r="85" spans="1:17">
      <c r="A85" s="1193" t="s">
        <v>308</v>
      </c>
      <c r="B85" s="611">
        <v>135</v>
      </c>
      <c r="C85" s="629">
        <v>77</v>
      </c>
      <c r="D85" s="630">
        <v>155</v>
      </c>
      <c r="E85" s="632">
        <v>118</v>
      </c>
      <c r="F85" s="632">
        <v>87</v>
      </c>
      <c r="G85" s="624">
        <v>102</v>
      </c>
      <c r="H85" s="625">
        <v>161</v>
      </c>
      <c r="I85" s="626">
        <v>147</v>
      </c>
      <c r="J85" s="613">
        <v>112</v>
      </c>
      <c r="K85" s="613">
        <v>114</v>
      </c>
      <c r="L85" s="613">
        <v>178</v>
      </c>
      <c r="M85" s="613">
        <v>269</v>
      </c>
      <c r="N85" s="613">
        <v>207</v>
      </c>
      <c r="O85" s="613">
        <v>151</v>
      </c>
      <c r="P85" s="613">
        <v>210</v>
      </c>
      <c r="Q85" s="1196">
        <v>156</v>
      </c>
    </row>
    <row r="86" spans="1:17">
      <c r="A86" s="1193" t="s">
        <v>309</v>
      </c>
      <c r="B86" s="611">
        <v>140</v>
      </c>
      <c r="C86" s="629">
        <v>240</v>
      </c>
      <c r="D86" s="630">
        <v>87</v>
      </c>
      <c r="E86" s="632">
        <v>67</v>
      </c>
      <c r="F86" s="632">
        <v>62</v>
      </c>
      <c r="G86" s="624">
        <v>65</v>
      </c>
      <c r="H86" s="625">
        <v>100</v>
      </c>
      <c r="I86" s="626">
        <v>84</v>
      </c>
      <c r="J86" s="613">
        <v>156</v>
      </c>
      <c r="K86" s="613">
        <v>98</v>
      </c>
      <c r="L86" s="613">
        <v>92</v>
      </c>
      <c r="M86" s="613">
        <v>157</v>
      </c>
      <c r="N86" s="613">
        <v>161</v>
      </c>
      <c r="O86" s="613">
        <v>90</v>
      </c>
      <c r="P86" s="613">
        <v>112</v>
      </c>
      <c r="Q86" s="1196">
        <v>133</v>
      </c>
    </row>
    <row r="87" spans="1:17">
      <c r="A87" s="1193" t="s">
        <v>310</v>
      </c>
      <c r="B87" s="611">
        <v>412</v>
      </c>
      <c r="C87" s="629">
        <v>697</v>
      </c>
      <c r="D87" s="630">
        <v>461</v>
      </c>
      <c r="E87" s="632">
        <v>645</v>
      </c>
      <c r="F87" s="632">
        <v>717</v>
      </c>
      <c r="G87" s="624">
        <v>606</v>
      </c>
      <c r="H87" s="625">
        <v>684</v>
      </c>
      <c r="I87" s="626">
        <v>824</v>
      </c>
      <c r="J87" s="613">
        <v>963</v>
      </c>
      <c r="K87" s="613">
        <v>983</v>
      </c>
      <c r="L87" s="613">
        <v>1100</v>
      </c>
      <c r="M87" s="613">
        <v>1238</v>
      </c>
      <c r="N87" s="613">
        <v>1558</v>
      </c>
      <c r="O87" s="613">
        <v>1310</v>
      </c>
      <c r="P87" s="613">
        <v>1713</v>
      </c>
      <c r="Q87" s="1196">
        <v>1757</v>
      </c>
    </row>
    <row r="88" spans="1:17">
      <c r="A88" s="1193" t="s">
        <v>311</v>
      </c>
      <c r="B88" s="611">
        <v>35</v>
      </c>
      <c r="C88" s="629">
        <v>62</v>
      </c>
      <c r="D88" s="630">
        <v>64</v>
      </c>
      <c r="E88" s="632">
        <v>51</v>
      </c>
      <c r="F88" s="632">
        <v>56</v>
      </c>
      <c r="G88" s="624">
        <v>91</v>
      </c>
      <c r="H88" s="625">
        <v>70</v>
      </c>
      <c r="I88" s="626">
        <v>99</v>
      </c>
      <c r="J88" s="613">
        <v>65</v>
      </c>
      <c r="K88" s="613">
        <v>80</v>
      </c>
      <c r="L88" s="613">
        <v>90</v>
      </c>
      <c r="M88" s="613">
        <v>96</v>
      </c>
      <c r="N88" s="613">
        <v>63</v>
      </c>
      <c r="O88" s="613">
        <v>151</v>
      </c>
      <c r="P88" s="613">
        <v>107</v>
      </c>
      <c r="Q88" s="1196">
        <v>110</v>
      </c>
    </row>
    <row r="89" spans="1:17">
      <c r="A89" s="1193" t="s">
        <v>312</v>
      </c>
      <c r="B89" s="611">
        <v>9</v>
      </c>
      <c r="C89" s="629">
        <v>39</v>
      </c>
      <c r="D89" s="630">
        <v>27</v>
      </c>
      <c r="E89" s="632">
        <v>38</v>
      </c>
      <c r="F89" s="632">
        <v>28</v>
      </c>
      <c r="G89" s="624">
        <v>11</v>
      </c>
      <c r="H89" s="625">
        <v>31</v>
      </c>
      <c r="I89" s="626">
        <v>69</v>
      </c>
      <c r="J89" s="613">
        <v>41</v>
      </c>
      <c r="K89" s="613">
        <v>59</v>
      </c>
      <c r="L89" s="613">
        <v>41</v>
      </c>
      <c r="M89" s="613">
        <v>35</v>
      </c>
      <c r="N89" s="613">
        <v>16</v>
      </c>
      <c r="O89" s="613">
        <v>7</v>
      </c>
      <c r="P89" s="613">
        <v>24</v>
      </c>
      <c r="Q89" s="1196">
        <v>16</v>
      </c>
    </row>
    <row r="90" spans="1:17">
      <c r="A90" s="1193" t="s">
        <v>313</v>
      </c>
      <c r="B90" s="633" t="s">
        <v>63</v>
      </c>
      <c r="C90" s="631" t="s">
        <v>63</v>
      </c>
      <c r="D90" s="630">
        <v>4</v>
      </c>
      <c r="E90" s="632" t="s">
        <v>63</v>
      </c>
      <c r="F90" s="632">
        <v>1</v>
      </c>
      <c r="G90" s="624">
        <v>0</v>
      </c>
      <c r="H90" s="625">
        <v>1</v>
      </c>
      <c r="I90" s="626">
        <v>1</v>
      </c>
      <c r="J90" s="613">
        <v>12</v>
      </c>
      <c r="K90" s="613">
        <v>4</v>
      </c>
      <c r="L90" s="627" t="s">
        <v>63</v>
      </c>
      <c r="M90" s="613">
        <v>1</v>
      </c>
      <c r="N90" s="627" t="s">
        <v>63</v>
      </c>
      <c r="O90" s="613">
        <v>14</v>
      </c>
      <c r="P90" s="613">
        <v>6</v>
      </c>
      <c r="Q90" s="1196">
        <v>2</v>
      </c>
    </row>
    <row r="91" spans="1:17">
      <c r="A91" s="1193" t="s">
        <v>314</v>
      </c>
      <c r="B91" s="611">
        <v>634</v>
      </c>
      <c r="C91" s="629">
        <v>724</v>
      </c>
      <c r="D91" s="630">
        <v>441</v>
      </c>
      <c r="E91" s="632">
        <v>567</v>
      </c>
      <c r="F91" s="632">
        <v>615</v>
      </c>
      <c r="G91" s="624">
        <v>619</v>
      </c>
      <c r="H91" s="625">
        <v>699</v>
      </c>
      <c r="I91" s="626">
        <v>1036</v>
      </c>
      <c r="J91" s="613">
        <v>1117</v>
      </c>
      <c r="K91" s="613">
        <v>942</v>
      </c>
      <c r="L91" s="613">
        <v>1141</v>
      </c>
      <c r="M91" s="613">
        <v>1247</v>
      </c>
      <c r="N91" s="613">
        <v>1190</v>
      </c>
      <c r="O91" s="613">
        <v>1168</v>
      </c>
      <c r="P91" s="613">
        <v>1615</v>
      </c>
      <c r="Q91" s="1196">
        <v>1405</v>
      </c>
    </row>
    <row r="92" spans="1:17">
      <c r="A92" s="1193" t="s">
        <v>315</v>
      </c>
      <c r="B92" s="611">
        <v>82</v>
      </c>
      <c r="C92" s="629">
        <v>101</v>
      </c>
      <c r="D92" s="630">
        <v>36</v>
      </c>
      <c r="E92" s="632">
        <v>82</v>
      </c>
      <c r="F92" s="632">
        <v>56</v>
      </c>
      <c r="G92" s="624">
        <v>48</v>
      </c>
      <c r="H92" s="625">
        <v>113</v>
      </c>
      <c r="I92" s="626">
        <v>53</v>
      </c>
      <c r="J92" s="613">
        <v>79</v>
      </c>
      <c r="K92" s="613">
        <v>75</v>
      </c>
      <c r="L92" s="613">
        <v>54</v>
      </c>
      <c r="M92" s="613">
        <v>157</v>
      </c>
      <c r="N92" s="613">
        <v>67</v>
      </c>
      <c r="O92" s="613">
        <v>55</v>
      </c>
      <c r="P92" s="613">
        <v>58</v>
      </c>
      <c r="Q92" s="1195" t="s">
        <v>63</v>
      </c>
    </row>
    <row r="93" spans="1:17">
      <c r="A93" s="1193" t="s">
        <v>316</v>
      </c>
      <c r="B93" s="611">
        <v>761</v>
      </c>
      <c r="C93" s="629">
        <v>764</v>
      </c>
      <c r="D93" s="630">
        <v>679</v>
      </c>
      <c r="E93" s="632">
        <v>598</v>
      </c>
      <c r="F93" s="632">
        <v>677</v>
      </c>
      <c r="G93" s="624">
        <v>795</v>
      </c>
      <c r="H93" s="625">
        <v>1025</v>
      </c>
      <c r="I93" s="626">
        <v>1133</v>
      </c>
      <c r="J93" s="613">
        <v>1287</v>
      </c>
      <c r="K93" s="613">
        <v>1231</v>
      </c>
      <c r="L93" s="613">
        <v>1698</v>
      </c>
      <c r="M93" s="613">
        <v>2082</v>
      </c>
      <c r="N93" s="613">
        <v>2047</v>
      </c>
      <c r="O93" s="613">
        <v>1922</v>
      </c>
      <c r="P93" s="613">
        <v>2040</v>
      </c>
      <c r="Q93" s="1196">
        <v>2193</v>
      </c>
    </row>
    <row r="94" spans="1:17">
      <c r="A94" s="1193" t="s">
        <v>317</v>
      </c>
      <c r="B94" s="611">
        <v>4912</v>
      </c>
      <c r="C94" s="629">
        <v>4395</v>
      </c>
      <c r="D94" s="630">
        <v>4203</v>
      </c>
      <c r="E94" s="632">
        <v>3770</v>
      </c>
      <c r="F94" s="632">
        <v>4284</v>
      </c>
      <c r="G94" s="624">
        <v>3960</v>
      </c>
      <c r="H94" s="625">
        <v>4382</v>
      </c>
      <c r="I94" s="626">
        <v>4502</v>
      </c>
      <c r="J94" s="613">
        <v>5200</v>
      </c>
      <c r="K94" s="613">
        <v>4764</v>
      </c>
      <c r="L94" s="613">
        <v>5759</v>
      </c>
      <c r="M94" s="613">
        <v>5705</v>
      </c>
      <c r="N94" s="613">
        <v>5715</v>
      </c>
      <c r="O94" s="613">
        <v>5104</v>
      </c>
      <c r="P94" s="613">
        <v>5029</v>
      </c>
      <c r="Q94" s="1196">
        <v>5617</v>
      </c>
    </row>
    <row r="95" spans="1:17">
      <c r="A95" s="226" t="s">
        <v>696</v>
      </c>
      <c r="B95" s="611"/>
      <c r="C95" s="629"/>
      <c r="D95" s="630"/>
      <c r="E95" s="632" t="s">
        <v>63</v>
      </c>
      <c r="F95" s="632" t="s">
        <v>63</v>
      </c>
      <c r="G95" s="632" t="s">
        <v>63</v>
      </c>
      <c r="H95" s="632" t="s">
        <v>63</v>
      </c>
      <c r="I95" s="626">
        <v>11</v>
      </c>
      <c r="J95" s="627" t="s">
        <v>63</v>
      </c>
      <c r="K95" s="613">
        <v>2</v>
      </c>
      <c r="L95" s="613">
        <v>3</v>
      </c>
      <c r="M95" s="627" t="s">
        <v>63</v>
      </c>
      <c r="N95" s="627" t="s">
        <v>63</v>
      </c>
      <c r="O95" s="613">
        <v>3</v>
      </c>
      <c r="P95" s="613">
        <v>4</v>
      </c>
      <c r="Q95" s="1195" t="s">
        <v>63</v>
      </c>
    </row>
    <row r="96" spans="1:17">
      <c r="A96" s="1193" t="s">
        <v>318</v>
      </c>
      <c r="B96" s="611">
        <v>32</v>
      </c>
      <c r="C96" s="629">
        <v>49</v>
      </c>
      <c r="D96" s="630">
        <v>53</v>
      </c>
      <c r="E96" s="632">
        <v>14</v>
      </c>
      <c r="F96" s="632">
        <v>20</v>
      </c>
      <c r="G96" s="624">
        <v>42</v>
      </c>
      <c r="H96" s="625">
        <v>46</v>
      </c>
      <c r="I96" s="626">
        <v>27</v>
      </c>
      <c r="J96" s="613">
        <v>43</v>
      </c>
      <c r="K96" s="613">
        <v>43</v>
      </c>
      <c r="L96" s="613">
        <v>32</v>
      </c>
      <c r="M96" s="613">
        <v>41</v>
      </c>
      <c r="N96" s="613">
        <v>35</v>
      </c>
      <c r="O96" s="613">
        <v>37</v>
      </c>
      <c r="P96" s="613">
        <v>60</v>
      </c>
      <c r="Q96" s="1196">
        <v>52</v>
      </c>
    </row>
    <row r="97" spans="1:17">
      <c r="A97" s="1193" t="s">
        <v>319</v>
      </c>
      <c r="B97" s="611">
        <v>5258</v>
      </c>
      <c r="C97" s="629">
        <v>4764</v>
      </c>
      <c r="D97" s="630">
        <v>4832</v>
      </c>
      <c r="E97" s="632">
        <v>4633</v>
      </c>
      <c r="F97" s="632">
        <v>5054</v>
      </c>
      <c r="G97" s="624">
        <v>5358</v>
      </c>
      <c r="H97" s="625">
        <v>6110</v>
      </c>
      <c r="I97" s="626">
        <v>5786</v>
      </c>
      <c r="J97" s="613">
        <v>6521</v>
      </c>
      <c r="K97" s="613">
        <v>6199</v>
      </c>
      <c r="L97" s="613">
        <v>7340</v>
      </c>
      <c r="M97" s="613">
        <v>7883</v>
      </c>
      <c r="N97" s="613">
        <v>8779</v>
      </c>
      <c r="O97" s="613">
        <v>8671</v>
      </c>
      <c r="P97" s="613">
        <v>7982</v>
      </c>
      <c r="Q97" s="1196">
        <v>8122</v>
      </c>
    </row>
    <row r="98" spans="1:17">
      <c r="A98" s="1193" t="s">
        <v>320</v>
      </c>
      <c r="B98" s="611"/>
      <c r="C98" s="629"/>
      <c r="D98" s="630"/>
      <c r="E98" s="632"/>
      <c r="F98" s="632"/>
      <c r="G98" s="624"/>
      <c r="H98" s="625"/>
      <c r="I98" s="626"/>
      <c r="J98" s="613"/>
      <c r="K98" s="627" t="s">
        <v>63</v>
      </c>
      <c r="L98" s="627" t="s">
        <v>63</v>
      </c>
      <c r="M98" s="627" t="s">
        <v>63</v>
      </c>
      <c r="N98" s="627" t="s">
        <v>63</v>
      </c>
      <c r="O98" s="613">
        <v>47</v>
      </c>
      <c r="P98" s="613">
        <v>86</v>
      </c>
      <c r="Q98" s="1196">
        <v>117</v>
      </c>
    </row>
    <row r="99" spans="1:17">
      <c r="A99" s="1193" t="s">
        <v>321</v>
      </c>
      <c r="B99" s="611">
        <v>15</v>
      </c>
      <c r="C99" s="629">
        <v>23</v>
      </c>
      <c r="D99" s="630">
        <v>21</v>
      </c>
      <c r="E99" s="632">
        <v>28</v>
      </c>
      <c r="F99" s="632">
        <v>33</v>
      </c>
      <c r="G99" s="624">
        <v>30</v>
      </c>
      <c r="H99" s="625">
        <v>32</v>
      </c>
      <c r="I99" s="626">
        <v>42</v>
      </c>
      <c r="J99" s="613">
        <v>89</v>
      </c>
      <c r="K99" s="613">
        <v>77</v>
      </c>
      <c r="L99" s="613">
        <v>35</v>
      </c>
      <c r="M99" s="613">
        <v>33</v>
      </c>
      <c r="N99" s="613">
        <v>44</v>
      </c>
      <c r="O99" s="613">
        <v>56</v>
      </c>
      <c r="P99" s="613">
        <v>85</v>
      </c>
      <c r="Q99" s="1196">
        <v>48</v>
      </c>
    </row>
    <row r="100" spans="1:17">
      <c r="A100" s="1193" t="s">
        <v>322</v>
      </c>
      <c r="B100" s="611">
        <v>5</v>
      </c>
      <c r="C100" s="631">
        <v>7</v>
      </c>
      <c r="D100" s="630" t="s">
        <v>63</v>
      </c>
      <c r="E100" s="632" t="s">
        <v>63</v>
      </c>
      <c r="F100" s="632">
        <v>3</v>
      </c>
      <c r="G100" s="624">
        <v>0</v>
      </c>
      <c r="H100" s="625">
        <v>12</v>
      </c>
      <c r="I100" s="626">
        <v>10</v>
      </c>
      <c r="J100" s="613">
        <v>49</v>
      </c>
      <c r="K100" s="613">
        <v>15</v>
      </c>
      <c r="L100" s="613">
        <v>39</v>
      </c>
      <c r="M100" s="613">
        <v>15</v>
      </c>
      <c r="N100" s="613">
        <v>27</v>
      </c>
      <c r="O100" s="613">
        <v>55</v>
      </c>
      <c r="P100" s="613">
        <v>32</v>
      </c>
      <c r="Q100" s="1196">
        <v>63</v>
      </c>
    </row>
    <row r="101" spans="1:17">
      <c r="A101" s="1193" t="s">
        <v>323</v>
      </c>
      <c r="B101" s="611">
        <v>1</v>
      </c>
      <c r="C101" s="629">
        <v>3</v>
      </c>
      <c r="D101" s="630">
        <v>2</v>
      </c>
      <c r="E101" s="632">
        <v>9</v>
      </c>
      <c r="F101" s="632">
        <v>1</v>
      </c>
      <c r="G101" s="624">
        <v>12</v>
      </c>
      <c r="H101" s="625">
        <v>2</v>
      </c>
      <c r="I101" s="626">
        <v>8</v>
      </c>
      <c r="J101" s="613">
        <v>18</v>
      </c>
      <c r="K101" s="613">
        <v>5</v>
      </c>
      <c r="L101" s="613">
        <v>7</v>
      </c>
      <c r="M101" s="613">
        <v>7</v>
      </c>
      <c r="N101" s="613">
        <v>24</v>
      </c>
      <c r="O101" s="613">
        <v>21</v>
      </c>
      <c r="P101" s="613">
        <v>11</v>
      </c>
      <c r="Q101" s="1196">
        <v>6</v>
      </c>
    </row>
    <row r="102" spans="1:17">
      <c r="A102" s="226" t="s">
        <v>697</v>
      </c>
      <c r="B102" s="633">
        <v>2</v>
      </c>
      <c r="C102" s="629" t="s">
        <v>63</v>
      </c>
      <c r="D102" s="630">
        <v>1</v>
      </c>
      <c r="E102" s="632">
        <v>6</v>
      </c>
      <c r="F102" s="632" t="s">
        <v>63</v>
      </c>
      <c r="G102" s="624">
        <v>0</v>
      </c>
      <c r="H102" s="632" t="s">
        <v>63</v>
      </c>
      <c r="I102" s="632" t="s">
        <v>63</v>
      </c>
      <c r="J102" s="613">
        <v>1</v>
      </c>
      <c r="K102" s="613">
        <v>1</v>
      </c>
      <c r="L102" s="632" t="s">
        <v>63</v>
      </c>
      <c r="M102" s="613">
        <v>5</v>
      </c>
      <c r="N102" s="613">
        <v>2</v>
      </c>
      <c r="O102" s="613">
        <v>2</v>
      </c>
      <c r="P102" s="613">
        <v>4</v>
      </c>
      <c r="Q102" s="1195" t="s">
        <v>63</v>
      </c>
    </row>
    <row r="103" spans="1:17">
      <c r="A103" s="226" t="s">
        <v>325</v>
      </c>
      <c r="B103" s="611">
        <v>1599</v>
      </c>
      <c r="C103" s="629">
        <v>1566</v>
      </c>
      <c r="D103" s="630">
        <v>1554</v>
      </c>
      <c r="E103" s="632">
        <v>2069</v>
      </c>
      <c r="F103" s="632">
        <v>2028</v>
      </c>
      <c r="G103" s="624">
        <v>2323</v>
      </c>
      <c r="H103" s="625">
        <v>3160</v>
      </c>
      <c r="I103" s="626">
        <v>2729</v>
      </c>
      <c r="J103" s="613">
        <v>4111</v>
      </c>
      <c r="K103" s="613">
        <v>4462</v>
      </c>
      <c r="L103" s="613">
        <v>4529</v>
      </c>
      <c r="M103" s="613">
        <v>5011</v>
      </c>
      <c r="N103" s="613">
        <v>5649</v>
      </c>
      <c r="O103" s="613">
        <v>6557</v>
      </c>
      <c r="P103" s="613">
        <v>8587</v>
      </c>
      <c r="Q103" s="1196">
        <v>8293</v>
      </c>
    </row>
    <row r="104" spans="1:17">
      <c r="A104" s="1193" t="s">
        <v>327</v>
      </c>
      <c r="B104" s="611">
        <v>37</v>
      </c>
      <c r="C104" s="629">
        <v>37</v>
      </c>
      <c r="D104" s="630">
        <v>16</v>
      </c>
      <c r="E104" s="632">
        <v>20</v>
      </c>
      <c r="F104" s="632">
        <v>10</v>
      </c>
      <c r="G104" s="624">
        <v>14</v>
      </c>
      <c r="H104" s="625">
        <v>21</v>
      </c>
      <c r="I104" s="626">
        <v>32</v>
      </c>
      <c r="J104" s="613">
        <v>23</v>
      </c>
      <c r="K104" s="613">
        <v>49</v>
      </c>
      <c r="L104" s="613">
        <v>37</v>
      </c>
      <c r="M104" s="613">
        <v>79</v>
      </c>
      <c r="N104" s="613">
        <v>34</v>
      </c>
      <c r="O104" s="613">
        <v>51</v>
      </c>
      <c r="P104" s="613">
        <v>43</v>
      </c>
      <c r="Q104" s="1196">
        <v>59</v>
      </c>
    </row>
    <row r="105" spans="1:17">
      <c r="A105" s="1193" t="s">
        <v>328</v>
      </c>
      <c r="B105" s="634" t="s">
        <v>63</v>
      </c>
      <c r="C105" s="631" t="s">
        <v>63</v>
      </c>
      <c r="D105" s="630" t="s">
        <v>63</v>
      </c>
      <c r="E105" s="632" t="s">
        <v>63</v>
      </c>
      <c r="F105" s="632" t="s">
        <v>63</v>
      </c>
      <c r="G105" s="624">
        <v>3</v>
      </c>
      <c r="H105" s="625">
        <v>2</v>
      </c>
      <c r="I105" s="626">
        <v>2</v>
      </c>
      <c r="J105" s="613">
        <v>1</v>
      </c>
      <c r="K105" s="627" t="s">
        <v>63</v>
      </c>
      <c r="L105" s="613">
        <v>2</v>
      </c>
      <c r="M105" s="627" t="s">
        <v>63</v>
      </c>
      <c r="N105" s="613">
        <v>4</v>
      </c>
      <c r="O105" s="613">
        <v>3</v>
      </c>
      <c r="P105" s="613">
        <v>1</v>
      </c>
      <c r="Q105" s="1196">
        <v>6</v>
      </c>
    </row>
    <row r="106" spans="1:17">
      <c r="A106" s="279" t="s">
        <v>698</v>
      </c>
      <c r="B106" s="634"/>
      <c r="C106" s="631"/>
      <c r="D106" s="630"/>
      <c r="E106" s="632" t="s">
        <v>63</v>
      </c>
      <c r="F106" s="632" t="s">
        <v>63</v>
      </c>
      <c r="G106" s="632" t="s">
        <v>63</v>
      </c>
      <c r="H106" s="632" t="s">
        <v>63</v>
      </c>
      <c r="I106" s="626">
        <v>1</v>
      </c>
      <c r="J106" s="627" t="s">
        <v>63</v>
      </c>
      <c r="K106" s="627" t="s">
        <v>63</v>
      </c>
      <c r="L106" s="627" t="s">
        <v>63</v>
      </c>
      <c r="M106" s="627" t="s">
        <v>63</v>
      </c>
      <c r="N106" s="613">
        <v>1</v>
      </c>
      <c r="O106" s="613">
        <v>1</v>
      </c>
      <c r="P106" s="627" t="s">
        <v>63</v>
      </c>
      <c r="Q106" s="1195" t="s">
        <v>63</v>
      </c>
    </row>
    <row r="107" spans="1:17">
      <c r="A107" s="1193" t="s">
        <v>330</v>
      </c>
      <c r="B107" s="611">
        <v>29</v>
      </c>
      <c r="C107" s="629">
        <v>20</v>
      </c>
      <c r="D107" s="630">
        <v>30</v>
      </c>
      <c r="E107" s="632">
        <v>48</v>
      </c>
      <c r="F107" s="632">
        <v>33</v>
      </c>
      <c r="G107" s="624">
        <v>40</v>
      </c>
      <c r="H107" s="625">
        <v>45</v>
      </c>
      <c r="I107" s="626">
        <v>33</v>
      </c>
      <c r="J107" s="613">
        <v>72</v>
      </c>
      <c r="K107" s="613">
        <v>86</v>
      </c>
      <c r="L107" s="613">
        <v>81</v>
      </c>
      <c r="M107" s="613">
        <v>148</v>
      </c>
      <c r="N107" s="613">
        <v>101</v>
      </c>
      <c r="O107" s="613">
        <v>125</v>
      </c>
      <c r="P107" s="613">
        <v>114</v>
      </c>
      <c r="Q107" s="1196">
        <v>143</v>
      </c>
    </row>
    <row r="108" spans="1:17">
      <c r="A108" s="1193" t="s">
        <v>331</v>
      </c>
      <c r="B108" s="611">
        <v>7</v>
      </c>
      <c r="C108" s="629">
        <v>22</v>
      </c>
      <c r="D108" s="630">
        <v>24</v>
      </c>
      <c r="E108" s="632">
        <v>28</v>
      </c>
      <c r="F108" s="632">
        <v>34</v>
      </c>
      <c r="G108" s="624">
        <v>32</v>
      </c>
      <c r="H108" s="625">
        <v>57</v>
      </c>
      <c r="I108" s="626">
        <v>57</v>
      </c>
      <c r="J108" s="613">
        <v>84</v>
      </c>
      <c r="K108" s="613">
        <v>89</v>
      </c>
      <c r="L108" s="613">
        <v>63</v>
      </c>
      <c r="M108" s="613">
        <v>87</v>
      </c>
      <c r="N108" s="613">
        <v>72</v>
      </c>
      <c r="O108" s="613">
        <v>33</v>
      </c>
      <c r="P108" s="613">
        <v>29</v>
      </c>
      <c r="Q108" s="1196">
        <v>55</v>
      </c>
    </row>
    <row r="109" spans="1:17">
      <c r="A109" s="1193" t="s">
        <v>699</v>
      </c>
      <c r="B109" s="633" t="s">
        <v>63</v>
      </c>
      <c r="C109" s="631">
        <v>2</v>
      </c>
      <c r="D109" s="630" t="s">
        <v>63</v>
      </c>
      <c r="E109" s="632" t="s">
        <v>63</v>
      </c>
      <c r="F109" s="632">
        <v>1</v>
      </c>
      <c r="G109" s="624">
        <v>1</v>
      </c>
      <c r="H109" s="625">
        <v>1</v>
      </c>
      <c r="I109" s="626">
        <v>2</v>
      </c>
      <c r="J109" s="613">
        <v>21</v>
      </c>
      <c r="K109" s="613">
        <v>3</v>
      </c>
      <c r="L109" s="613">
        <v>1</v>
      </c>
      <c r="M109" s="627" t="s">
        <v>63</v>
      </c>
      <c r="N109" s="613">
        <v>1</v>
      </c>
      <c r="O109" s="613">
        <v>2</v>
      </c>
      <c r="P109" s="613">
        <v>20</v>
      </c>
      <c r="Q109" s="1196">
        <v>13</v>
      </c>
    </row>
    <row r="110" spans="1:17">
      <c r="A110" s="1193" t="s">
        <v>335</v>
      </c>
      <c r="B110" s="611">
        <v>202</v>
      </c>
      <c r="C110" s="629">
        <v>247</v>
      </c>
      <c r="D110" s="630">
        <v>240</v>
      </c>
      <c r="E110" s="632">
        <v>99</v>
      </c>
      <c r="F110" s="632">
        <v>182</v>
      </c>
      <c r="G110" s="624">
        <v>152</v>
      </c>
      <c r="H110" s="625">
        <v>105</v>
      </c>
      <c r="I110" s="626">
        <v>106</v>
      </c>
      <c r="J110" s="613">
        <v>178</v>
      </c>
      <c r="K110" s="613">
        <v>105</v>
      </c>
      <c r="L110" s="613">
        <v>129</v>
      </c>
      <c r="M110" s="613">
        <v>129</v>
      </c>
      <c r="N110" s="613">
        <v>113</v>
      </c>
      <c r="O110" s="613">
        <v>174</v>
      </c>
      <c r="P110" s="613">
        <v>153</v>
      </c>
      <c r="Q110" s="1196">
        <v>124</v>
      </c>
    </row>
    <row r="111" spans="1:17">
      <c r="A111" s="1193" t="s">
        <v>336</v>
      </c>
      <c r="B111" s="611">
        <v>6</v>
      </c>
      <c r="C111" s="629">
        <v>25</v>
      </c>
      <c r="D111" s="630">
        <v>17</v>
      </c>
      <c r="E111" s="632">
        <v>10</v>
      </c>
      <c r="F111" s="632">
        <v>30</v>
      </c>
      <c r="G111" s="624">
        <v>26</v>
      </c>
      <c r="H111" s="625">
        <v>41</v>
      </c>
      <c r="I111" s="626">
        <v>51</v>
      </c>
      <c r="J111" s="613">
        <v>65</v>
      </c>
      <c r="K111" s="613">
        <v>76</v>
      </c>
      <c r="L111" s="613">
        <v>131</v>
      </c>
      <c r="M111" s="613">
        <v>150</v>
      </c>
      <c r="N111" s="613">
        <v>138</v>
      </c>
      <c r="O111" s="613">
        <v>149</v>
      </c>
      <c r="P111" s="613">
        <v>222</v>
      </c>
      <c r="Q111" s="1196">
        <v>182</v>
      </c>
    </row>
    <row r="112" spans="1:17">
      <c r="A112" s="1193" t="s">
        <v>337</v>
      </c>
      <c r="B112" s="611">
        <v>403</v>
      </c>
      <c r="C112" s="629">
        <v>550</v>
      </c>
      <c r="D112" s="630">
        <v>499</v>
      </c>
      <c r="E112" s="632">
        <v>888</v>
      </c>
      <c r="F112" s="632">
        <v>807</v>
      </c>
      <c r="G112" s="624">
        <v>831</v>
      </c>
      <c r="H112" s="625">
        <v>1044</v>
      </c>
      <c r="I112" s="626">
        <v>887</v>
      </c>
      <c r="J112" s="613">
        <v>945</v>
      </c>
      <c r="K112" s="613">
        <v>1168</v>
      </c>
      <c r="L112" s="613">
        <v>1374</v>
      </c>
      <c r="M112" s="613">
        <v>1094</v>
      </c>
      <c r="N112" s="613">
        <v>793</v>
      </c>
      <c r="O112" s="613">
        <v>713</v>
      </c>
      <c r="P112" s="613">
        <v>639</v>
      </c>
      <c r="Q112" s="1196">
        <v>681</v>
      </c>
    </row>
    <row r="113" spans="1:17">
      <c r="A113" s="1193" t="s">
        <v>338</v>
      </c>
      <c r="B113" s="611" t="s">
        <v>63</v>
      </c>
      <c r="C113" s="635" t="s">
        <v>63</v>
      </c>
      <c r="D113" s="630">
        <v>7</v>
      </c>
      <c r="E113" s="632" t="s">
        <v>63</v>
      </c>
      <c r="F113" s="632" t="s">
        <v>63</v>
      </c>
      <c r="G113" s="624">
        <v>1</v>
      </c>
      <c r="H113" s="632" t="s">
        <v>63</v>
      </c>
      <c r="I113" s="632" t="s">
        <v>63</v>
      </c>
      <c r="J113" s="613">
        <v>2</v>
      </c>
      <c r="K113" s="627" t="s">
        <v>63</v>
      </c>
      <c r="L113" s="613">
        <v>4</v>
      </c>
      <c r="M113" s="627" t="s">
        <v>63</v>
      </c>
      <c r="N113" s="613">
        <v>1</v>
      </c>
      <c r="O113" s="613">
        <v>29</v>
      </c>
      <c r="P113" s="627" t="s">
        <v>63</v>
      </c>
      <c r="Q113" s="1196">
        <v>6</v>
      </c>
    </row>
    <row r="114" spans="1:17">
      <c r="A114" s="1193" t="s">
        <v>340</v>
      </c>
      <c r="B114" s="611">
        <v>93</v>
      </c>
      <c r="C114" s="629">
        <v>119</v>
      </c>
      <c r="D114" s="630">
        <v>126</v>
      </c>
      <c r="E114" s="632">
        <v>122</v>
      </c>
      <c r="F114" s="632">
        <v>89</v>
      </c>
      <c r="G114" s="624">
        <v>89</v>
      </c>
      <c r="H114" s="625">
        <v>131</v>
      </c>
      <c r="I114" s="626">
        <v>148</v>
      </c>
      <c r="J114" s="613">
        <v>201</v>
      </c>
      <c r="K114" s="613">
        <v>183</v>
      </c>
      <c r="L114" s="613">
        <v>195</v>
      </c>
      <c r="M114" s="613">
        <v>208</v>
      </c>
      <c r="N114" s="613">
        <v>197</v>
      </c>
      <c r="O114" s="613">
        <v>203</v>
      </c>
      <c r="P114" s="613">
        <v>299</v>
      </c>
      <c r="Q114" s="1196">
        <v>250</v>
      </c>
    </row>
    <row r="115" spans="1:17">
      <c r="A115" s="1193" t="s">
        <v>700</v>
      </c>
      <c r="B115" s="611"/>
      <c r="C115" s="629"/>
      <c r="D115" s="630"/>
      <c r="E115" s="632"/>
      <c r="F115" s="632"/>
      <c r="G115" s="624"/>
      <c r="H115" s="625"/>
      <c r="I115" s="626"/>
      <c r="J115" s="613"/>
      <c r="K115" s="627" t="s">
        <v>63</v>
      </c>
      <c r="L115" s="627" t="s">
        <v>63</v>
      </c>
      <c r="M115" s="627" t="s">
        <v>63</v>
      </c>
      <c r="N115" s="627" t="s">
        <v>63</v>
      </c>
      <c r="O115" s="613">
        <v>2</v>
      </c>
      <c r="P115" s="627" t="s">
        <v>63</v>
      </c>
      <c r="Q115" s="1195" t="s">
        <v>63</v>
      </c>
    </row>
    <row r="116" spans="1:17">
      <c r="A116" s="1193" t="s">
        <v>701</v>
      </c>
      <c r="B116" s="611"/>
      <c r="C116" s="629"/>
      <c r="D116" s="630"/>
      <c r="E116" s="632"/>
      <c r="F116" s="632"/>
      <c r="G116" s="624"/>
      <c r="H116" s="625"/>
      <c r="I116" s="626"/>
      <c r="J116" s="613"/>
      <c r="K116" s="627" t="s">
        <v>63</v>
      </c>
      <c r="L116" s="627" t="s">
        <v>63</v>
      </c>
      <c r="M116" s="627" t="s">
        <v>63</v>
      </c>
      <c r="N116" s="627" t="s">
        <v>63</v>
      </c>
      <c r="O116" s="613">
        <v>1</v>
      </c>
      <c r="P116" s="613">
        <v>1</v>
      </c>
      <c r="Q116" s="1195" t="s">
        <v>63</v>
      </c>
    </row>
    <row r="117" spans="1:17">
      <c r="A117" s="1193" t="s">
        <v>342</v>
      </c>
      <c r="B117" s="611">
        <v>24</v>
      </c>
      <c r="C117" s="629">
        <v>48</v>
      </c>
      <c r="D117" s="630">
        <v>81</v>
      </c>
      <c r="E117" s="632">
        <v>34</v>
      </c>
      <c r="F117" s="632">
        <v>63</v>
      </c>
      <c r="G117" s="624">
        <v>99</v>
      </c>
      <c r="H117" s="625">
        <v>424</v>
      </c>
      <c r="I117" s="626">
        <v>519</v>
      </c>
      <c r="J117" s="613">
        <v>283</v>
      </c>
      <c r="K117" s="613">
        <v>308</v>
      </c>
      <c r="L117" s="613">
        <v>311</v>
      </c>
      <c r="M117" s="613">
        <v>353</v>
      </c>
      <c r="N117" s="613">
        <v>365</v>
      </c>
      <c r="O117" s="613">
        <v>655</v>
      </c>
      <c r="P117" s="613">
        <v>594</v>
      </c>
      <c r="Q117" s="1196">
        <v>1038</v>
      </c>
    </row>
    <row r="118" spans="1:17">
      <c r="A118" s="1193" t="s">
        <v>702</v>
      </c>
      <c r="B118" s="611"/>
      <c r="C118" s="629">
        <v>5</v>
      </c>
      <c r="D118" s="630">
        <v>4</v>
      </c>
      <c r="E118" s="632">
        <v>4</v>
      </c>
      <c r="F118" s="632">
        <v>12</v>
      </c>
      <c r="G118" s="624">
        <v>7</v>
      </c>
      <c r="H118" s="625">
        <v>3</v>
      </c>
      <c r="I118" s="626">
        <v>3</v>
      </c>
      <c r="J118" s="613">
        <v>21</v>
      </c>
      <c r="K118" s="613">
        <v>8</v>
      </c>
      <c r="L118" s="613">
        <v>31</v>
      </c>
      <c r="M118" s="613">
        <v>35</v>
      </c>
      <c r="N118" s="613">
        <v>19</v>
      </c>
      <c r="O118" s="613">
        <v>17</v>
      </c>
      <c r="P118" s="613">
        <v>19</v>
      </c>
      <c r="Q118" s="1196">
        <v>30</v>
      </c>
    </row>
    <row r="119" spans="1:17">
      <c r="A119" s="1193" t="s">
        <v>343</v>
      </c>
      <c r="B119" s="633">
        <v>1</v>
      </c>
      <c r="C119" s="631" t="s">
        <v>63</v>
      </c>
      <c r="D119" s="630" t="s">
        <v>63</v>
      </c>
      <c r="E119" s="632" t="s">
        <v>63</v>
      </c>
      <c r="F119" s="632">
        <v>1</v>
      </c>
      <c r="G119" s="624">
        <v>1</v>
      </c>
      <c r="H119" s="632" t="s">
        <v>63</v>
      </c>
      <c r="I119" s="626">
        <v>1</v>
      </c>
      <c r="J119" s="627" t="s">
        <v>63</v>
      </c>
      <c r="K119" s="627" t="s">
        <v>63</v>
      </c>
      <c r="L119" s="627" t="s">
        <v>63</v>
      </c>
      <c r="M119" s="627" t="s">
        <v>63</v>
      </c>
      <c r="N119" s="627" t="s">
        <v>63</v>
      </c>
      <c r="O119" s="627" t="s">
        <v>63</v>
      </c>
      <c r="P119" s="613">
        <v>2</v>
      </c>
      <c r="Q119" s="1195" t="s">
        <v>63</v>
      </c>
    </row>
    <row r="120" spans="1:17">
      <c r="A120" s="1193" t="s">
        <v>703</v>
      </c>
      <c r="B120" s="633" t="s">
        <v>63</v>
      </c>
      <c r="C120" s="631" t="s">
        <v>63</v>
      </c>
      <c r="D120" s="630">
        <v>1</v>
      </c>
      <c r="E120" s="632" t="s">
        <v>63</v>
      </c>
      <c r="F120" s="632" t="s">
        <v>63</v>
      </c>
      <c r="G120" s="624">
        <v>0</v>
      </c>
      <c r="H120" s="632" t="s">
        <v>63</v>
      </c>
      <c r="I120" s="626">
        <v>3</v>
      </c>
      <c r="J120" s="627" t="s">
        <v>63</v>
      </c>
      <c r="K120" s="627" t="s">
        <v>63</v>
      </c>
      <c r="L120" s="613">
        <v>2</v>
      </c>
      <c r="M120" s="627" t="s">
        <v>63</v>
      </c>
      <c r="N120" s="627" t="s">
        <v>63</v>
      </c>
      <c r="O120" s="627" t="s">
        <v>63</v>
      </c>
      <c r="P120" s="627" t="s">
        <v>63</v>
      </c>
      <c r="Q120" s="1195" t="s">
        <v>63</v>
      </c>
    </row>
    <row r="121" spans="1:17">
      <c r="A121" s="1193" t="s">
        <v>344</v>
      </c>
      <c r="B121" s="611">
        <v>63</v>
      </c>
      <c r="C121" s="629">
        <v>32</v>
      </c>
      <c r="D121" s="630">
        <v>28</v>
      </c>
      <c r="E121" s="632">
        <v>39</v>
      </c>
      <c r="F121" s="632">
        <v>64</v>
      </c>
      <c r="G121" s="624">
        <v>29</v>
      </c>
      <c r="H121" s="625">
        <v>74</v>
      </c>
      <c r="I121" s="626">
        <v>45</v>
      </c>
      <c r="J121" s="613">
        <v>46</v>
      </c>
      <c r="K121" s="613">
        <v>58</v>
      </c>
      <c r="L121" s="613">
        <v>78</v>
      </c>
      <c r="M121" s="613">
        <v>80</v>
      </c>
      <c r="N121" s="613">
        <v>89</v>
      </c>
      <c r="O121" s="613">
        <v>110</v>
      </c>
      <c r="P121" s="613">
        <v>135</v>
      </c>
      <c r="Q121" s="1196">
        <v>48</v>
      </c>
    </row>
    <row r="122" spans="1:17">
      <c r="A122" s="1193" t="s">
        <v>345</v>
      </c>
      <c r="B122" s="611">
        <v>1592</v>
      </c>
      <c r="C122" s="629">
        <v>1484</v>
      </c>
      <c r="D122" s="630">
        <v>1393</v>
      </c>
      <c r="E122" s="632">
        <v>1790</v>
      </c>
      <c r="F122" s="632">
        <v>1792</v>
      </c>
      <c r="G122" s="624">
        <v>1990</v>
      </c>
      <c r="H122" s="625">
        <v>1898</v>
      </c>
      <c r="I122" s="626">
        <v>2124</v>
      </c>
      <c r="J122" s="613">
        <v>2285</v>
      </c>
      <c r="K122" s="613">
        <v>2437</v>
      </c>
      <c r="L122" s="613">
        <v>2014</v>
      </c>
      <c r="M122" s="613">
        <v>2260</v>
      </c>
      <c r="N122" s="613">
        <v>2393</v>
      </c>
      <c r="O122" s="613">
        <v>2413</v>
      </c>
      <c r="P122" s="613">
        <v>2708</v>
      </c>
      <c r="Q122" s="1196">
        <v>2826</v>
      </c>
    </row>
    <row r="123" spans="1:17">
      <c r="A123" s="1193" t="s">
        <v>704</v>
      </c>
      <c r="B123" s="611"/>
      <c r="C123" s="629">
        <v>7</v>
      </c>
      <c r="D123" s="630">
        <v>2</v>
      </c>
      <c r="E123" s="632" t="s">
        <v>63</v>
      </c>
      <c r="F123" s="632">
        <v>1</v>
      </c>
      <c r="G123" s="624">
        <v>1</v>
      </c>
      <c r="H123" s="632" t="s">
        <v>63</v>
      </c>
      <c r="I123" s="632" t="s">
        <v>63</v>
      </c>
      <c r="J123" s="627" t="s">
        <v>63</v>
      </c>
      <c r="K123" s="627" t="s">
        <v>63</v>
      </c>
      <c r="L123" s="627" t="s">
        <v>63</v>
      </c>
      <c r="M123" s="613">
        <v>2</v>
      </c>
      <c r="N123" s="627" t="s">
        <v>63</v>
      </c>
      <c r="O123" s="627" t="s">
        <v>63</v>
      </c>
      <c r="P123" s="613">
        <v>1</v>
      </c>
      <c r="Q123" s="1195" t="s">
        <v>63</v>
      </c>
    </row>
    <row r="124" spans="1:17">
      <c r="A124" s="279" t="s">
        <v>347</v>
      </c>
      <c r="B124" s="611">
        <v>18</v>
      </c>
      <c r="C124" s="629">
        <v>6</v>
      </c>
      <c r="D124" s="630">
        <v>9</v>
      </c>
      <c r="E124" s="632">
        <v>14</v>
      </c>
      <c r="F124" s="632">
        <v>9</v>
      </c>
      <c r="G124" s="624">
        <v>7</v>
      </c>
      <c r="H124" s="625">
        <v>15</v>
      </c>
      <c r="I124" s="626">
        <v>24</v>
      </c>
      <c r="J124" s="613">
        <v>36</v>
      </c>
      <c r="K124" s="613">
        <v>19</v>
      </c>
      <c r="L124" s="613">
        <v>25</v>
      </c>
      <c r="M124" s="613">
        <v>27</v>
      </c>
      <c r="N124" s="613">
        <v>41</v>
      </c>
      <c r="O124" s="613">
        <v>40</v>
      </c>
      <c r="P124" s="613">
        <v>33</v>
      </c>
      <c r="Q124" s="1196">
        <v>26</v>
      </c>
    </row>
    <row r="125" spans="1:17">
      <c r="A125" s="1193" t="s">
        <v>348</v>
      </c>
      <c r="B125" s="611">
        <v>158</v>
      </c>
      <c r="C125" s="629">
        <v>113</v>
      </c>
      <c r="D125" s="630">
        <v>81</v>
      </c>
      <c r="E125" s="632">
        <v>96</v>
      </c>
      <c r="F125" s="632">
        <v>168</v>
      </c>
      <c r="G125" s="624">
        <v>135</v>
      </c>
      <c r="H125" s="625">
        <v>144</v>
      </c>
      <c r="I125" s="626">
        <v>178</v>
      </c>
      <c r="J125" s="613">
        <v>283</v>
      </c>
      <c r="K125" s="613">
        <v>94</v>
      </c>
      <c r="L125" s="613">
        <v>208</v>
      </c>
      <c r="M125" s="613">
        <v>187</v>
      </c>
      <c r="N125" s="613">
        <v>171</v>
      </c>
      <c r="O125" s="613">
        <v>264</v>
      </c>
      <c r="P125" s="613">
        <v>294</v>
      </c>
      <c r="Q125" s="1196">
        <v>173</v>
      </c>
    </row>
    <row r="126" spans="1:17">
      <c r="A126" s="1193" t="s">
        <v>454</v>
      </c>
      <c r="B126" s="611">
        <v>1</v>
      </c>
      <c r="C126" s="631">
        <v>4</v>
      </c>
      <c r="D126" s="630">
        <v>7</v>
      </c>
      <c r="E126" s="632">
        <v>2</v>
      </c>
      <c r="F126" s="632">
        <v>30</v>
      </c>
      <c r="G126" s="624">
        <v>3</v>
      </c>
      <c r="H126" s="625">
        <v>1</v>
      </c>
      <c r="I126" s="626">
        <v>11</v>
      </c>
      <c r="J126" s="613">
        <v>6</v>
      </c>
      <c r="K126" s="613">
        <v>4</v>
      </c>
      <c r="L126" s="613">
        <v>6</v>
      </c>
      <c r="M126" s="613">
        <v>7</v>
      </c>
      <c r="N126" s="613">
        <v>14</v>
      </c>
      <c r="O126" s="613">
        <v>7</v>
      </c>
      <c r="P126" s="613">
        <v>10</v>
      </c>
      <c r="Q126" s="1196">
        <v>11</v>
      </c>
    </row>
    <row r="127" spans="1:17">
      <c r="A127" s="1193" t="s">
        <v>350</v>
      </c>
      <c r="B127" s="611"/>
      <c r="C127" s="631"/>
      <c r="D127" s="630"/>
      <c r="E127" s="632"/>
      <c r="F127" s="632"/>
      <c r="G127" s="624"/>
      <c r="H127" s="625"/>
      <c r="I127" s="626"/>
      <c r="J127" s="613">
        <v>8</v>
      </c>
      <c r="K127" s="613">
        <v>28</v>
      </c>
      <c r="L127" s="613">
        <v>31</v>
      </c>
      <c r="M127" s="613">
        <v>6</v>
      </c>
      <c r="N127" s="613">
        <v>6</v>
      </c>
      <c r="O127" s="613">
        <v>1</v>
      </c>
      <c r="P127" s="613">
        <v>10</v>
      </c>
      <c r="Q127" s="1196">
        <v>5</v>
      </c>
    </row>
    <row r="128" spans="1:17">
      <c r="A128" s="1193" t="s">
        <v>705</v>
      </c>
      <c r="B128" s="611" t="s">
        <v>63</v>
      </c>
      <c r="C128" s="631" t="s">
        <v>63</v>
      </c>
      <c r="D128" s="630" t="s">
        <v>63</v>
      </c>
      <c r="E128" s="632" t="s">
        <v>63</v>
      </c>
      <c r="F128" s="632">
        <v>6</v>
      </c>
      <c r="G128" s="624">
        <v>0</v>
      </c>
      <c r="H128" s="632" t="s">
        <v>63</v>
      </c>
      <c r="I128" s="632" t="s">
        <v>63</v>
      </c>
      <c r="J128" s="613">
        <v>2</v>
      </c>
      <c r="K128" s="613">
        <v>2</v>
      </c>
      <c r="L128" s="627" t="s">
        <v>63</v>
      </c>
      <c r="M128" s="613">
        <v>2</v>
      </c>
      <c r="N128" s="627" t="s">
        <v>63</v>
      </c>
      <c r="O128" s="613">
        <v>1</v>
      </c>
      <c r="P128" s="627" t="s">
        <v>63</v>
      </c>
      <c r="Q128" s="1195" t="s">
        <v>63</v>
      </c>
    </row>
    <row r="129" spans="1:17">
      <c r="A129" s="1193" t="s">
        <v>351</v>
      </c>
      <c r="B129" s="611">
        <v>26</v>
      </c>
      <c r="C129" s="629">
        <v>60</v>
      </c>
      <c r="D129" s="630">
        <v>35</v>
      </c>
      <c r="E129" s="632">
        <v>48</v>
      </c>
      <c r="F129" s="632">
        <v>23</v>
      </c>
      <c r="G129" s="624">
        <v>50</v>
      </c>
      <c r="H129" s="625">
        <v>43</v>
      </c>
      <c r="I129" s="626">
        <v>66</v>
      </c>
      <c r="J129" s="613">
        <v>74</v>
      </c>
      <c r="K129" s="613">
        <v>52</v>
      </c>
      <c r="L129" s="613">
        <v>93</v>
      </c>
      <c r="M129" s="613">
        <v>66</v>
      </c>
      <c r="N129" s="613">
        <v>68</v>
      </c>
      <c r="O129" s="613">
        <v>69</v>
      </c>
      <c r="P129" s="613">
        <v>105</v>
      </c>
      <c r="Q129" s="1196">
        <v>59</v>
      </c>
    </row>
    <row r="130" spans="1:17">
      <c r="A130" s="1193" t="s">
        <v>352</v>
      </c>
      <c r="B130" s="611"/>
      <c r="C130" s="629"/>
      <c r="D130" s="630"/>
      <c r="E130" s="632"/>
      <c r="F130" s="632"/>
      <c r="G130" s="624"/>
      <c r="H130" s="625"/>
      <c r="I130" s="626"/>
      <c r="J130" s="613"/>
      <c r="K130" s="613"/>
      <c r="L130" s="627" t="s">
        <v>63</v>
      </c>
      <c r="M130" s="627" t="s">
        <v>63</v>
      </c>
      <c r="N130" s="627" t="s">
        <v>63</v>
      </c>
      <c r="O130" s="627" t="s">
        <v>63</v>
      </c>
      <c r="P130" s="613">
        <v>1</v>
      </c>
      <c r="Q130" s="1195" t="s">
        <v>63</v>
      </c>
    </row>
    <row r="131" spans="1:17">
      <c r="A131" s="1193" t="s">
        <v>353</v>
      </c>
      <c r="B131" s="634" t="s">
        <v>63</v>
      </c>
      <c r="C131" s="635" t="s">
        <v>63</v>
      </c>
      <c r="D131" s="630" t="s">
        <v>63</v>
      </c>
      <c r="E131" s="632">
        <v>1</v>
      </c>
      <c r="F131" s="632" t="s">
        <v>63</v>
      </c>
      <c r="G131" s="624">
        <v>0</v>
      </c>
      <c r="H131" s="632" t="s">
        <v>63</v>
      </c>
      <c r="I131" s="632" t="s">
        <v>63</v>
      </c>
      <c r="J131" s="627" t="s">
        <v>63</v>
      </c>
      <c r="K131" s="613">
        <v>2</v>
      </c>
      <c r="L131" s="627" t="s">
        <v>63</v>
      </c>
      <c r="M131" s="613">
        <v>1</v>
      </c>
      <c r="N131" s="627" t="s">
        <v>63</v>
      </c>
      <c r="O131" s="613">
        <v>18</v>
      </c>
      <c r="P131" s="627" t="s">
        <v>63</v>
      </c>
      <c r="Q131" s="1196">
        <v>2</v>
      </c>
    </row>
    <row r="132" spans="1:17">
      <c r="A132" s="1193" t="s">
        <v>354</v>
      </c>
      <c r="B132" s="633" t="s">
        <v>63</v>
      </c>
      <c r="C132" s="631">
        <v>3</v>
      </c>
      <c r="D132" s="630">
        <v>2</v>
      </c>
      <c r="E132" s="632" t="s">
        <v>63</v>
      </c>
      <c r="F132" s="632">
        <v>2</v>
      </c>
      <c r="G132" s="624">
        <v>4</v>
      </c>
      <c r="H132" s="632" t="s">
        <v>63</v>
      </c>
      <c r="I132" s="632" t="s">
        <v>63</v>
      </c>
      <c r="J132" s="613">
        <v>5</v>
      </c>
      <c r="K132" s="613">
        <v>48</v>
      </c>
      <c r="L132" s="613">
        <v>272</v>
      </c>
      <c r="M132" s="613">
        <v>131</v>
      </c>
      <c r="N132" s="613">
        <v>3</v>
      </c>
      <c r="O132" s="613">
        <v>1</v>
      </c>
      <c r="P132" s="613">
        <v>1</v>
      </c>
      <c r="Q132" s="1196">
        <v>8</v>
      </c>
    </row>
    <row r="133" spans="1:17">
      <c r="A133" s="1193" t="s">
        <v>706</v>
      </c>
      <c r="B133" s="633" t="s">
        <v>63</v>
      </c>
      <c r="C133" s="631">
        <v>1</v>
      </c>
      <c r="D133" s="630">
        <v>2</v>
      </c>
      <c r="E133" s="632" t="s">
        <v>63</v>
      </c>
      <c r="F133" s="632">
        <v>5</v>
      </c>
      <c r="G133" s="624">
        <v>1</v>
      </c>
      <c r="H133" s="625">
        <v>1</v>
      </c>
      <c r="I133" s="626">
        <v>5</v>
      </c>
      <c r="J133" s="613">
        <v>1</v>
      </c>
      <c r="K133" s="627" t="s">
        <v>63</v>
      </c>
      <c r="L133" s="613">
        <v>1</v>
      </c>
      <c r="M133" s="613">
        <v>2</v>
      </c>
      <c r="N133" s="613">
        <v>5</v>
      </c>
      <c r="O133" s="627" t="s">
        <v>63</v>
      </c>
      <c r="P133" s="627" t="s">
        <v>63</v>
      </c>
      <c r="Q133" s="1196">
        <v>6</v>
      </c>
    </row>
    <row r="134" spans="1:17">
      <c r="A134" s="1193" t="s">
        <v>356</v>
      </c>
      <c r="B134" s="611">
        <v>2367</v>
      </c>
      <c r="C134" s="629">
        <v>2618</v>
      </c>
      <c r="D134" s="630">
        <v>2220</v>
      </c>
      <c r="E134" s="632">
        <v>2387</v>
      </c>
      <c r="F134" s="632">
        <v>2357</v>
      </c>
      <c r="G134" s="624">
        <v>1851</v>
      </c>
      <c r="H134" s="625">
        <v>2419</v>
      </c>
      <c r="I134" s="626">
        <v>2418</v>
      </c>
      <c r="J134" s="613">
        <v>2851</v>
      </c>
      <c r="K134" s="613">
        <v>2823</v>
      </c>
      <c r="L134" s="613">
        <v>3320</v>
      </c>
      <c r="M134" s="613">
        <v>3539</v>
      </c>
      <c r="N134" s="613">
        <v>2983</v>
      </c>
      <c r="O134" s="613">
        <v>3023</v>
      </c>
      <c r="P134" s="613">
        <v>2922</v>
      </c>
      <c r="Q134" s="1196">
        <v>3384</v>
      </c>
    </row>
    <row r="135" spans="1:17">
      <c r="A135" s="1193" t="s">
        <v>358</v>
      </c>
      <c r="B135" s="611">
        <v>648</v>
      </c>
      <c r="C135" s="629">
        <v>534</v>
      </c>
      <c r="D135" s="630">
        <v>486</v>
      </c>
      <c r="E135" s="632">
        <v>482</v>
      </c>
      <c r="F135" s="632">
        <v>520</v>
      </c>
      <c r="G135" s="624">
        <v>522</v>
      </c>
      <c r="H135" s="625">
        <v>520</v>
      </c>
      <c r="I135" s="626">
        <v>674</v>
      </c>
      <c r="J135" s="613">
        <v>733</v>
      </c>
      <c r="K135" s="613">
        <v>922</v>
      </c>
      <c r="L135" s="613">
        <v>1016</v>
      </c>
      <c r="M135" s="613">
        <v>1064</v>
      </c>
      <c r="N135" s="613">
        <v>1253</v>
      </c>
      <c r="O135" s="613">
        <v>1234</v>
      </c>
      <c r="P135" s="613">
        <v>1240</v>
      </c>
      <c r="Q135" s="1196">
        <v>1384</v>
      </c>
    </row>
    <row r="136" spans="1:17">
      <c r="A136" s="1193" t="s">
        <v>457</v>
      </c>
      <c r="B136" s="611">
        <v>4</v>
      </c>
      <c r="C136" s="629">
        <v>7</v>
      </c>
      <c r="D136" s="630">
        <v>5</v>
      </c>
      <c r="E136" s="632">
        <v>7</v>
      </c>
      <c r="F136" s="632">
        <v>8</v>
      </c>
      <c r="G136" s="624">
        <v>16</v>
      </c>
      <c r="H136" s="625">
        <v>6</v>
      </c>
      <c r="I136" s="626">
        <v>8</v>
      </c>
      <c r="J136" s="613">
        <v>13</v>
      </c>
      <c r="K136" s="613">
        <v>20</v>
      </c>
      <c r="L136" s="613">
        <v>11</v>
      </c>
      <c r="M136" s="613">
        <v>6</v>
      </c>
      <c r="N136" s="613">
        <v>13</v>
      </c>
      <c r="O136" s="613">
        <v>23</v>
      </c>
      <c r="P136" s="613">
        <v>10</v>
      </c>
      <c r="Q136" s="1196">
        <v>12</v>
      </c>
    </row>
    <row r="137" spans="1:17">
      <c r="A137" s="1193" t="s">
        <v>707</v>
      </c>
      <c r="B137" s="611"/>
      <c r="C137" s="629"/>
      <c r="D137" s="630"/>
      <c r="E137" s="632"/>
      <c r="F137" s="632"/>
      <c r="G137" s="624"/>
      <c r="H137" s="625"/>
      <c r="I137" s="626"/>
      <c r="J137" s="613"/>
      <c r="K137" s="613"/>
      <c r="L137" s="627" t="s">
        <v>63</v>
      </c>
      <c r="M137" s="627" t="s">
        <v>63</v>
      </c>
      <c r="N137" s="627" t="s">
        <v>63</v>
      </c>
      <c r="O137" s="627" t="s">
        <v>63</v>
      </c>
      <c r="P137" s="613">
        <v>4</v>
      </c>
      <c r="Q137" s="1195" t="s">
        <v>63</v>
      </c>
    </row>
    <row r="138" spans="1:17">
      <c r="A138" s="1193" t="s">
        <v>361</v>
      </c>
      <c r="B138" s="611">
        <v>12</v>
      </c>
      <c r="C138" s="629">
        <v>1</v>
      </c>
      <c r="D138" s="630">
        <v>25</v>
      </c>
      <c r="E138" s="632">
        <v>8</v>
      </c>
      <c r="F138" s="632">
        <v>4</v>
      </c>
      <c r="G138" s="624">
        <v>6</v>
      </c>
      <c r="H138" s="625">
        <v>11</v>
      </c>
      <c r="I138" s="626">
        <v>4</v>
      </c>
      <c r="J138" s="613">
        <v>6</v>
      </c>
      <c r="K138" s="613">
        <v>22</v>
      </c>
      <c r="L138" s="613">
        <v>8</v>
      </c>
      <c r="M138" s="613">
        <v>20</v>
      </c>
      <c r="N138" s="613">
        <v>20</v>
      </c>
      <c r="O138" s="613">
        <v>7</v>
      </c>
      <c r="P138" s="613">
        <v>36</v>
      </c>
      <c r="Q138" s="1196">
        <v>38</v>
      </c>
    </row>
    <row r="139" spans="1:17">
      <c r="A139" s="1193" t="s">
        <v>363</v>
      </c>
      <c r="B139" s="611"/>
      <c r="C139" s="629"/>
      <c r="D139" s="630"/>
      <c r="E139" s="632"/>
      <c r="F139" s="632"/>
      <c r="G139" s="624"/>
      <c r="H139" s="625"/>
      <c r="I139" s="626"/>
      <c r="J139" s="613"/>
      <c r="K139" s="613">
        <v>18</v>
      </c>
      <c r="L139" s="613">
        <v>34</v>
      </c>
      <c r="M139" s="613">
        <v>17</v>
      </c>
      <c r="N139" s="613">
        <v>16</v>
      </c>
      <c r="O139" s="613">
        <v>29</v>
      </c>
      <c r="P139" s="613">
        <v>58</v>
      </c>
      <c r="Q139" s="1196">
        <v>31</v>
      </c>
    </row>
    <row r="140" spans="1:17">
      <c r="A140" s="1193" t="s">
        <v>362</v>
      </c>
      <c r="B140" s="611">
        <v>616</v>
      </c>
      <c r="C140" s="629">
        <v>630</v>
      </c>
      <c r="D140" s="630">
        <v>835</v>
      </c>
      <c r="E140" s="632">
        <v>556</v>
      </c>
      <c r="F140" s="632">
        <v>638</v>
      </c>
      <c r="G140" s="624">
        <v>434</v>
      </c>
      <c r="H140" s="625">
        <v>813</v>
      </c>
      <c r="I140" s="626">
        <v>629</v>
      </c>
      <c r="J140" s="613">
        <v>733</v>
      </c>
      <c r="K140" s="613">
        <v>568</v>
      </c>
      <c r="L140" s="613">
        <v>815</v>
      </c>
      <c r="M140" s="613">
        <v>1048</v>
      </c>
      <c r="N140" s="613">
        <v>953</v>
      </c>
      <c r="O140" s="613">
        <v>752</v>
      </c>
      <c r="P140" s="613">
        <v>1094</v>
      </c>
      <c r="Q140" s="1196">
        <v>1075</v>
      </c>
    </row>
    <row r="141" spans="1:17">
      <c r="A141" s="1193" t="s">
        <v>364</v>
      </c>
      <c r="B141" s="611">
        <v>1</v>
      </c>
      <c r="C141" s="629">
        <v>2</v>
      </c>
      <c r="D141" s="630">
        <v>11</v>
      </c>
      <c r="E141" s="632">
        <v>5</v>
      </c>
      <c r="F141" s="632">
        <v>6</v>
      </c>
      <c r="G141" s="624">
        <v>0</v>
      </c>
      <c r="H141" s="632" t="s">
        <v>63</v>
      </c>
      <c r="I141" s="626">
        <v>8</v>
      </c>
      <c r="J141" s="627" t="s">
        <v>63</v>
      </c>
      <c r="K141" s="613">
        <v>9</v>
      </c>
      <c r="L141" s="613">
        <v>3</v>
      </c>
      <c r="M141" s="613">
        <v>9</v>
      </c>
      <c r="N141" s="613">
        <v>6</v>
      </c>
      <c r="O141" s="613">
        <v>6</v>
      </c>
      <c r="P141" s="613">
        <v>16</v>
      </c>
      <c r="Q141" s="1196">
        <v>13</v>
      </c>
    </row>
    <row r="142" spans="1:17">
      <c r="A142" s="1193" t="s">
        <v>365</v>
      </c>
      <c r="B142" s="611">
        <v>25</v>
      </c>
      <c r="C142" s="629">
        <v>27</v>
      </c>
      <c r="D142" s="630">
        <v>19</v>
      </c>
      <c r="E142" s="632">
        <v>17</v>
      </c>
      <c r="F142" s="632">
        <v>17</v>
      </c>
      <c r="G142" s="624">
        <v>12</v>
      </c>
      <c r="H142" s="625">
        <v>31</v>
      </c>
      <c r="I142" s="626">
        <v>79</v>
      </c>
      <c r="J142" s="613">
        <v>87</v>
      </c>
      <c r="K142" s="613">
        <v>36</v>
      </c>
      <c r="L142" s="613">
        <v>58</v>
      </c>
      <c r="M142" s="613">
        <v>42</v>
      </c>
      <c r="N142" s="613">
        <v>74</v>
      </c>
      <c r="O142" s="613">
        <v>37</v>
      </c>
      <c r="P142" s="613">
        <v>83</v>
      </c>
      <c r="Q142" s="1196">
        <v>189</v>
      </c>
    </row>
    <row r="143" spans="1:17">
      <c r="A143" s="1193" t="s">
        <v>366</v>
      </c>
      <c r="B143" s="633" t="s">
        <v>63</v>
      </c>
      <c r="C143" s="631" t="s">
        <v>63</v>
      </c>
      <c r="D143" s="630">
        <v>1</v>
      </c>
      <c r="E143" s="632" t="s">
        <v>63</v>
      </c>
      <c r="F143" s="632" t="s">
        <v>63</v>
      </c>
      <c r="G143" s="624">
        <v>0</v>
      </c>
      <c r="H143" s="632" t="s">
        <v>63</v>
      </c>
      <c r="I143" s="626">
        <v>1</v>
      </c>
      <c r="J143" s="627" t="s">
        <v>63</v>
      </c>
      <c r="K143" s="613">
        <v>1</v>
      </c>
      <c r="L143" s="627" t="s">
        <v>63</v>
      </c>
      <c r="M143" s="613">
        <v>4</v>
      </c>
      <c r="N143" s="627" t="s">
        <v>63</v>
      </c>
      <c r="O143" s="627" t="s">
        <v>63</v>
      </c>
      <c r="P143" s="627" t="s">
        <v>63</v>
      </c>
      <c r="Q143" s="1195" t="s">
        <v>63</v>
      </c>
    </row>
    <row r="144" spans="1:17">
      <c r="A144" s="1193" t="s">
        <v>367</v>
      </c>
      <c r="B144" s="611">
        <v>88</v>
      </c>
      <c r="C144" s="629">
        <v>149</v>
      </c>
      <c r="D144" s="630">
        <v>114</v>
      </c>
      <c r="E144" s="632">
        <v>167</v>
      </c>
      <c r="F144" s="632">
        <v>148</v>
      </c>
      <c r="G144" s="624">
        <v>126</v>
      </c>
      <c r="H144" s="625">
        <v>159</v>
      </c>
      <c r="I144" s="626">
        <v>193</v>
      </c>
      <c r="J144" s="613">
        <v>261</v>
      </c>
      <c r="K144" s="613">
        <v>222</v>
      </c>
      <c r="L144" s="613">
        <v>156</v>
      </c>
      <c r="M144" s="613">
        <v>175</v>
      </c>
      <c r="N144" s="613">
        <v>137</v>
      </c>
      <c r="O144" s="613">
        <v>164</v>
      </c>
      <c r="P144" s="613">
        <v>197</v>
      </c>
      <c r="Q144" s="1196">
        <v>226</v>
      </c>
    </row>
    <row r="145" spans="1:17">
      <c r="A145" s="1193" t="s">
        <v>708</v>
      </c>
      <c r="B145" s="633" t="s">
        <v>63</v>
      </c>
      <c r="C145" s="631">
        <v>3</v>
      </c>
      <c r="D145" s="630">
        <v>1</v>
      </c>
      <c r="E145" s="632">
        <v>3</v>
      </c>
      <c r="F145" s="632" t="s">
        <v>63</v>
      </c>
      <c r="G145" s="624">
        <v>0</v>
      </c>
      <c r="H145" s="625">
        <v>3</v>
      </c>
      <c r="I145" s="632" t="s">
        <v>63</v>
      </c>
      <c r="J145" s="627" t="s">
        <v>63</v>
      </c>
      <c r="K145" s="627" t="s">
        <v>63</v>
      </c>
      <c r="L145" s="627" t="s">
        <v>63</v>
      </c>
      <c r="M145" s="627" t="s">
        <v>63</v>
      </c>
      <c r="N145" s="627" t="s">
        <v>63</v>
      </c>
      <c r="O145" s="627" t="s">
        <v>63</v>
      </c>
      <c r="P145" s="627" t="s">
        <v>63</v>
      </c>
      <c r="Q145" s="1195" t="s">
        <v>63</v>
      </c>
    </row>
    <row r="146" spans="1:17">
      <c r="A146" s="1193" t="s">
        <v>368</v>
      </c>
      <c r="B146" s="611">
        <v>7</v>
      </c>
      <c r="C146" s="629">
        <v>11</v>
      </c>
      <c r="D146" s="630">
        <v>7</v>
      </c>
      <c r="E146" s="632">
        <v>4</v>
      </c>
      <c r="F146" s="632">
        <v>12</v>
      </c>
      <c r="G146" s="624">
        <v>6</v>
      </c>
      <c r="H146" s="625">
        <v>18</v>
      </c>
      <c r="I146" s="626">
        <v>14</v>
      </c>
      <c r="J146" s="613">
        <v>11</v>
      </c>
      <c r="K146" s="613">
        <v>5</v>
      </c>
      <c r="L146" s="613">
        <v>7</v>
      </c>
      <c r="M146" s="613">
        <v>46</v>
      </c>
      <c r="N146" s="613">
        <v>7</v>
      </c>
      <c r="O146" s="613">
        <v>5</v>
      </c>
      <c r="P146" s="613">
        <v>7</v>
      </c>
      <c r="Q146" s="1196">
        <v>6</v>
      </c>
    </row>
    <row r="147" spans="1:17">
      <c r="A147" s="1193" t="s">
        <v>369</v>
      </c>
      <c r="B147" s="611">
        <v>46</v>
      </c>
      <c r="C147" s="629">
        <v>101</v>
      </c>
      <c r="D147" s="630">
        <v>49</v>
      </c>
      <c r="E147" s="632">
        <v>38</v>
      </c>
      <c r="F147" s="632">
        <v>69</v>
      </c>
      <c r="G147" s="624">
        <v>62</v>
      </c>
      <c r="H147" s="625">
        <v>84</v>
      </c>
      <c r="I147" s="626">
        <v>42</v>
      </c>
      <c r="J147" s="613">
        <v>92</v>
      </c>
      <c r="K147" s="613">
        <v>78</v>
      </c>
      <c r="L147" s="613">
        <v>86</v>
      </c>
      <c r="M147" s="613">
        <v>134</v>
      </c>
      <c r="N147" s="613">
        <v>102</v>
      </c>
      <c r="O147" s="613">
        <v>104</v>
      </c>
      <c r="P147" s="613">
        <v>145</v>
      </c>
      <c r="Q147" s="1196">
        <v>133</v>
      </c>
    </row>
    <row r="148" spans="1:17">
      <c r="A148" s="1193" t="s">
        <v>370</v>
      </c>
      <c r="B148" s="611">
        <v>55</v>
      </c>
      <c r="C148" s="629">
        <v>62</v>
      </c>
      <c r="D148" s="630">
        <v>66</v>
      </c>
      <c r="E148" s="632">
        <v>54</v>
      </c>
      <c r="F148" s="632">
        <v>65</v>
      </c>
      <c r="G148" s="624">
        <v>128</v>
      </c>
      <c r="H148" s="625">
        <v>88</v>
      </c>
      <c r="I148" s="626">
        <v>85</v>
      </c>
      <c r="J148" s="613">
        <v>78</v>
      </c>
      <c r="K148" s="613">
        <v>80</v>
      </c>
      <c r="L148" s="613">
        <v>111</v>
      </c>
      <c r="M148" s="613">
        <v>155</v>
      </c>
      <c r="N148" s="613">
        <v>137</v>
      </c>
      <c r="O148" s="613">
        <v>110</v>
      </c>
      <c r="P148" s="613">
        <v>136</v>
      </c>
      <c r="Q148" s="1196">
        <v>134</v>
      </c>
    </row>
    <row r="149" spans="1:17">
      <c r="A149" s="1193" t="s">
        <v>371</v>
      </c>
      <c r="B149" s="611">
        <v>196</v>
      </c>
      <c r="C149" s="629">
        <v>273</v>
      </c>
      <c r="D149" s="630">
        <v>300</v>
      </c>
      <c r="E149" s="632">
        <v>225</v>
      </c>
      <c r="F149" s="632">
        <v>240</v>
      </c>
      <c r="G149" s="624">
        <v>330</v>
      </c>
      <c r="H149" s="625">
        <v>381</v>
      </c>
      <c r="I149" s="626">
        <v>354</v>
      </c>
      <c r="J149" s="613">
        <v>563</v>
      </c>
      <c r="K149" s="613">
        <v>463</v>
      </c>
      <c r="L149" s="613">
        <v>723</v>
      </c>
      <c r="M149" s="613">
        <v>659</v>
      </c>
      <c r="N149" s="613">
        <v>640</v>
      </c>
      <c r="O149" s="613">
        <v>581</v>
      </c>
      <c r="P149" s="613">
        <v>735</v>
      </c>
      <c r="Q149" s="1196">
        <v>813</v>
      </c>
    </row>
    <row r="150" spans="1:17">
      <c r="A150" s="1193" t="s">
        <v>372</v>
      </c>
      <c r="B150" s="611">
        <v>268</v>
      </c>
      <c r="C150" s="629">
        <v>372</v>
      </c>
      <c r="D150" s="630">
        <v>318</v>
      </c>
      <c r="E150" s="632">
        <v>335</v>
      </c>
      <c r="F150" s="632">
        <v>261</v>
      </c>
      <c r="G150" s="624">
        <v>232</v>
      </c>
      <c r="H150" s="625">
        <v>301</v>
      </c>
      <c r="I150" s="626">
        <v>384</v>
      </c>
      <c r="J150" s="613">
        <v>373</v>
      </c>
      <c r="K150" s="613">
        <v>369</v>
      </c>
      <c r="L150" s="613">
        <v>428</v>
      </c>
      <c r="M150" s="613">
        <v>436</v>
      </c>
      <c r="N150" s="613">
        <v>331</v>
      </c>
      <c r="O150" s="613">
        <v>466</v>
      </c>
      <c r="P150" s="613">
        <v>310</v>
      </c>
      <c r="Q150" s="1196">
        <v>434</v>
      </c>
    </row>
    <row r="151" spans="1:17">
      <c r="A151" s="1193" t="s">
        <v>373</v>
      </c>
      <c r="B151" s="636">
        <v>34</v>
      </c>
      <c r="C151" s="629">
        <v>16</v>
      </c>
      <c r="D151" s="630">
        <v>10</v>
      </c>
      <c r="E151" s="632">
        <v>20</v>
      </c>
      <c r="F151" s="632">
        <v>43</v>
      </c>
      <c r="G151" s="624">
        <v>26</v>
      </c>
      <c r="H151" s="625">
        <v>56</v>
      </c>
      <c r="I151" s="626">
        <v>89</v>
      </c>
      <c r="J151" s="613">
        <v>77</v>
      </c>
      <c r="K151" s="613">
        <v>73</v>
      </c>
      <c r="L151" s="613">
        <v>24</v>
      </c>
      <c r="M151" s="613">
        <v>36</v>
      </c>
      <c r="N151" s="613">
        <v>53</v>
      </c>
      <c r="O151" s="613">
        <v>64</v>
      </c>
      <c r="P151" s="613">
        <v>52</v>
      </c>
      <c r="Q151" s="1196">
        <v>254</v>
      </c>
    </row>
    <row r="152" spans="1:17">
      <c r="A152" s="1193" t="s">
        <v>374</v>
      </c>
      <c r="B152" s="611">
        <v>53</v>
      </c>
      <c r="C152" s="629">
        <v>73</v>
      </c>
      <c r="D152" s="630">
        <v>37</v>
      </c>
      <c r="E152" s="632">
        <v>78</v>
      </c>
      <c r="F152" s="632">
        <v>83</v>
      </c>
      <c r="G152" s="624">
        <v>61</v>
      </c>
      <c r="H152" s="625">
        <v>94</v>
      </c>
      <c r="I152" s="626">
        <v>73</v>
      </c>
      <c r="J152" s="613">
        <v>129</v>
      </c>
      <c r="K152" s="613">
        <v>153</v>
      </c>
      <c r="L152" s="613">
        <v>290</v>
      </c>
      <c r="M152" s="613">
        <v>440</v>
      </c>
      <c r="N152" s="613">
        <v>299</v>
      </c>
      <c r="O152" s="613">
        <v>299</v>
      </c>
      <c r="P152" s="613">
        <v>340</v>
      </c>
      <c r="Q152" s="1196">
        <v>410</v>
      </c>
    </row>
    <row r="153" spans="1:17">
      <c r="A153" s="1193" t="s">
        <v>375</v>
      </c>
      <c r="B153" s="611">
        <v>441</v>
      </c>
      <c r="C153" s="629">
        <v>733</v>
      </c>
      <c r="D153" s="630">
        <v>676</v>
      </c>
      <c r="E153" s="632">
        <v>650</v>
      </c>
      <c r="F153" s="632">
        <v>591</v>
      </c>
      <c r="G153" s="624">
        <v>1036</v>
      </c>
      <c r="H153" s="625">
        <v>1025</v>
      </c>
      <c r="I153" s="626">
        <v>799</v>
      </c>
      <c r="J153" s="613">
        <v>850</v>
      </c>
      <c r="K153" s="613">
        <v>674</v>
      </c>
      <c r="L153" s="613">
        <v>1020</v>
      </c>
      <c r="M153" s="613">
        <v>1369</v>
      </c>
      <c r="N153" s="613">
        <v>1377</v>
      </c>
      <c r="O153" s="613">
        <v>1366</v>
      </c>
      <c r="P153" s="613">
        <v>1413</v>
      </c>
      <c r="Q153" s="1196">
        <v>863</v>
      </c>
    </row>
    <row r="154" spans="1:17">
      <c r="A154" s="1193" t="s">
        <v>376</v>
      </c>
      <c r="B154" s="636" t="s">
        <v>63</v>
      </c>
      <c r="C154" s="631" t="s">
        <v>63</v>
      </c>
      <c r="D154" s="630">
        <v>1</v>
      </c>
      <c r="E154" s="632" t="s">
        <v>63</v>
      </c>
      <c r="F154" s="632" t="s">
        <v>63</v>
      </c>
      <c r="G154" s="624">
        <v>0</v>
      </c>
      <c r="H154" s="632" t="s">
        <v>63</v>
      </c>
      <c r="I154" s="632" t="s">
        <v>63</v>
      </c>
      <c r="J154" s="627" t="s">
        <v>63</v>
      </c>
      <c r="K154" s="613">
        <v>1</v>
      </c>
      <c r="L154" s="627" t="s">
        <v>63</v>
      </c>
      <c r="M154" s="613">
        <v>1</v>
      </c>
      <c r="N154" s="627" t="s">
        <v>63</v>
      </c>
      <c r="O154" s="613">
        <v>1</v>
      </c>
      <c r="P154" s="627" t="s">
        <v>63</v>
      </c>
      <c r="Q154" s="1195" t="s">
        <v>63</v>
      </c>
    </row>
    <row r="155" spans="1:17">
      <c r="A155" s="1197" t="s">
        <v>458</v>
      </c>
      <c r="B155" s="611">
        <v>26</v>
      </c>
      <c r="C155" s="629">
        <v>31</v>
      </c>
      <c r="D155" s="630">
        <v>16</v>
      </c>
      <c r="E155" s="632">
        <v>6</v>
      </c>
      <c r="F155" s="632">
        <v>31</v>
      </c>
      <c r="G155" s="624">
        <v>18</v>
      </c>
      <c r="H155" s="625">
        <v>22</v>
      </c>
      <c r="I155" s="626">
        <v>30</v>
      </c>
      <c r="J155" s="613">
        <v>15</v>
      </c>
      <c r="K155" s="613">
        <v>17</v>
      </c>
      <c r="L155" s="613">
        <v>8</v>
      </c>
      <c r="M155" s="613">
        <v>53</v>
      </c>
      <c r="N155" s="613">
        <v>32</v>
      </c>
      <c r="O155" s="613">
        <v>60</v>
      </c>
      <c r="P155" s="613">
        <v>65</v>
      </c>
      <c r="Q155" s="1196">
        <v>39</v>
      </c>
    </row>
    <row r="156" spans="1:17">
      <c r="A156" s="1197" t="s">
        <v>378</v>
      </c>
      <c r="B156" s="611">
        <v>5</v>
      </c>
      <c r="C156" s="629">
        <v>17</v>
      </c>
      <c r="D156" s="630">
        <v>12</v>
      </c>
      <c r="E156" s="632">
        <v>21</v>
      </c>
      <c r="F156" s="632">
        <v>12</v>
      </c>
      <c r="G156" s="624">
        <v>8</v>
      </c>
      <c r="H156" s="625">
        <v>15</v>
      </c>
      <c r="I156" s="626">
        <v>26</v>
      </c>
      <c r="J156" s="613">
        <v>48</v>
      </c>
      <c r="K156" s="613">
        <v>28</v>
      </c>
      <c r="L156" s="613">
        <v>25</v>
      </c>
      <c r="M156" s="613">
        <v>14</v>
      </c>
      <c r="N156" s="613">
        <v>22</v>
      </c>
      <c r="O156" s="613">
        <v>32</v>
      </c>
      <c r="P156" s="613">
        <v>33</v>
      </c>
      <c r="Q156" s="1196">
        <v>18</v>
      </c>
    </row>
    <row r="157" spans="1:17">
      <c r="A157" s="226" t="s">
        <v>379</v>
      </c>
      <c r="B157" s="611" t="s">
        <v>63</v>
      </c>
      <c r="C157" s="629" t="s">
        <v>63</v>
      </c>
      <c r="D157" s="630">
        <v>6</v>
      </c>
      <c r="E157" s="632">
        <v>17</v>
      </c>
      <c r="F157" s="632">
        <v>1</v>
      </c>
      <c r="G157" s="624">
        <v>4</v>
      </c>
      <c r="H157" s="625">
        <v>5</v>
      </c>
      <c r="I157" s="626">
        <v>5</v>
      </c>
      <c r="J157" s="613">
        <v>1</v>
      </c>
      <c r="K157" s="613">
        <v>2</v>
      </c>
      <c r="L157" s="613">
        <v>6</v>
      </c>
      <c r="M157" s="613">
        <v>4</v>
      </c>
      <c r="N157" s="613">
        <v>3</v>
      </c>
      <c r="O157" s="613">
        <v>19</v>
      </c>
      <c r="P157" s="613">
        <v>4</v>
      </c>
      <c r="Q157" s="1196">
        <v>5</v>
      </c>
    </row>
    <row r="158" spans="1:17">
      <c r="A158" s="1193" t="s">
        <v>459</v>
      </c>
      <c r="B158" s="611">
        <v>6</v>
      </c>
      <c r="C158" s="629">
        <v>11</v>
      </c>
      <c r="D158" s="630">
        <v>5</v>
      </c>
      <c r="E158" s="632">
        <v>15</v>
      </c>
      <c r="F158" s="632">
        <v>11</v>
      </c>
      <c r="G158" s="624">
        <v>11</v>
      </c>
      <c r="H158" s="625">
        <v>10</v>
      </c>
      <c r="I158" s="632">
        <v>17</v>
      </c>
      <c r="J158" s="613">
        <v>21</v>
      </c>
      <c r="K158" s="613">
        <v>35</v>
      </c>
      <c r="L158" s="613">
        <v>28</v>
      </c>
      <c r="M158" s="613">
        <v>33</v>
      </c>
      <c r="N158" s="613">
        <v>22</v>
      </c>
      <c r="O158" s="613">
        <v>16</v>
      </c>
      <c r="P158" s="613">
        <v>9</v>
      </c>
      <c r="Q158" s="1196">
        <v>33</v>
      </c>
    </row>
    <row r="159" spans="1:17">
      <c r="A159" s="1193" t="s">
        <v>381</v>
      </c>
      <c r="B159" s="611">
        <v>4</v>
      </c>
      <c r="C159" s="629">
        <v>3</v>
      </c>
      <c r="D159" s="630">
        <v>17</v>
      </c>
      <c r="E159" s="632">
        <v>10</v>
      </c>
      <c r="F159" s="632">
        <v>8</v>
      </c>
      <c r="G159" s="624">
        <v>13</v>
      </c>
      <c r="H159" s="625">
        <v>16</v>
      </c>
      <c r="I159" s="626">
        <v>2</v>
      </c>
      <c r="J159" s="613">
        <v>18</v>
      </c>
      <c r="K159" s="613">
        <v>26</v>
      </c>
      <c r="L159" s="613">
        <v>14</v>
      </c>
      <c r="M159" s="613">
        <v>11</v>
      </c>
      <c r="N159" s="613">
        <v>15</v>
      </c>
      <c r="O159" s="613">
        <v>10</v>
      </c>
      <c r="P159" s="613">
        <v>19</v>
      </c>
      <c r="Q159" s="1196">
        <v>24</v>
      </c>
    </row>
    <row r="160" spans="1:17">
      <c r="A160" s="1193" t="s">
        <v>709</v>
      </c>
      <c r="B160" s="636" t="s">
        <v>63</v>
      </c>
      <c r="C160" s="629" t="s">
        <v>63</v>
      </c>
      <c r="D160" s="630" t="s">
        <v>63</v>
      </c>
      <c r="E160" s="637">
        <v>1</v>
      </c>
      <c r="F160" s="637">
        <v>1</v>
      </c>
      <c r="G160" s="624">
        <v>0</v>
      </c>
      <c r="H160" s="632" t="s">
        <v>63</v>
      </c>
      <c r="I160" s="632" t="s">
        <v>63</v>
      </c>
      <c r="J160" s="627" t="s">
        <v>63</v>
      </c>
      <c r="K160" s="627" t="s">
        <v>63</v>
      </c>
      <c r="L160" s="627" t="s">
        <v>63</v>
      </c>
      <c r="M160" s="627" t="s">
        <v>63</v>
      </c>
      <c r="N160" s="627" t="s">
        <v>63</v>
      </c>
      <c r="O160" s="627" t="s">
        <v>63</v>
      </c>
      <c r="P160" s="627" t="s">
        <v>63</v>
      </c>
      <c r="Q160" s="1195" t="s">
        <v>63</v>
      </c>
    </row>
    <row r="161" spans="1:17">
      <c r="A161" s="1193" t="s">
        <v>382</v>
      </c>
      <c r="B161" s="611">
        <v>71</v>
      </c>
      <c r="C161" s="629">
        <v>61</v>
      </c>
      <c r="D161" s="630">
        <v>49</v>
      </c>
      <c r="E161" s="632">
        <v>61</v>
      </c>
      <c r="F161" s="632">
        <v>66</v>
      </c>
      <c r="G161" s="624">
        <v>108</v>
      </c>
      <c r="H161" s="625">
        <v>71</v>
      </c>
      <c r="I161" s="626">
        <v>141</v>
      </c>
      <c r="J161" s="613">
        <v>109</v>
      </c>
      <c r="K161" s="613">
        <v>105</v>
      </c>
      <c r="L161" s="613">
        <v>104</v>
      </c>
      <c r="M161" s="613">
        <v>122</v>
      </c>
      <c r="N161" s="613">
        <v>111</v>
      </c>
      <c r="O161" s="613">
        <v>98</v>
      </c>
      <c r="P161" s="613">
        <v>160</v>
      </c>
      <c r="Q161" s="1196">
        <v>303</v>
      </c>
    </row>
    <row r="162" spans="1:17">
      <c r="A162" s="1193" t="s">
        <v>710</v>
      </c>
      <c r="B162" s="611">
        <v>93</v>
      </c>
      <c r="C162" s="629">
        <v>73</v>
      </c>
      <c r="D162" s="630">
        <v>18</v>
      </c>
      <c r="E162" s="632">
        <v>27</v>
      </c>
      <c r="F162" s="632">
        <v>56</v>
      </c>
      <c r="G162" s="624">
        <v>57</v>
      </c>
      <c r="H162" s="625">
        <v>46</v>
      </c>
      <c r="I162" s="626">
        <v>48</v>
      </c>
      <c r="J162" s="613">
        <v>76</v>
      </c>
      <c r="K162" s="613">
        <v>45</v>
      </c>
      <c r="L162" s="613">
        <v>41</v>
      </c>
      <c r="M162" s="613">
        <v>90</v>
      </c>
      <c r="N162" s="613">
        <v>61</v>
      </c>
      <c r="O162" s="627" t="s">
        <v>63</v>
      </c>
      <c r="P162" s="627" t="s">
        <v>63</v>
      </c>
      <c r="Q162" s="1195" t="s">
        <v>63</v>
      </c>
    </row>
    <row r="163" spans="1:17">
      <c r="A163" s="1193" t="s">
        <v>711</v>
      </c>
      <c r="B163" s="636" t="s">
        <v>63</v>
      </c>
      <c r="C163" s="635">
        <v>1</v>
      </c>
      <c r="D163" s="630" t="s">
        <v>63</v>
      </c>
      <c r="E163" s="632" t="s">
        <v>63</v>
      </c>
      <c r="F163" s="632">
        <v>7</v>
      </c>
      <c r="G163" s="624">
        <v>0</v>
      </c>
      <c r="H163" s="632" t="s">
        <v>63</v>
      </c>
      <c r="I163" s="632" t="s">
        <v>63</v>
      </c>
      <c r="J163" s="613">
        <v>3</v>
      </c>
      <c r="K163" s="627" t="s">
        <v>63</v>
      </c>
      <c r="L163" s="627" t="s">
        <v>63</v>
      </c>
      <c r="M163" s="613">
        <v>3</v>
      </c>
      <c r="N163" s="613">
        <v>4</v>
      </c>
      <c r="O163" s="613">
        <v>2</v>
      </c>
      <c r="P163" s="613">
        <v>3</v>
      </c>
      <c r="Q163" s="1196">
        <v>4</v>
      </c>
    </row>
    <row r="164" spans="1:17">
      <c r="A164" s="279" t="s">
        <v>384</v>
      </c>
      <c r="B164" s="636">
        <v>42</v>
      </c>
      <c r="C164" s="631">
        <v>11</v>
      </c>
      <c r="D164" s="630">
        <v>14</v>
      </c>
      <c r="E164" s="632">
        <v>38</v>
      </c>
      <c r="F164" s="632">
        <v>47</v>
      </c>
      <c r="G164" s="624">
        <v>38</v>
      </c>
      <c r="H164" s="625">
        <v>30</v>
      </c>
      <c r="I164" s="626">
        <v>40</v>
      </c>
      <c r="J164" s="613">
        <v>50</v>
      </c>
      <c r="K164" s="613">
        <v>27</v>
      </c>
      <c r="L164" s="613">
        <v>74</v>
      </c>
      <c r="M164" s="613">
        <v>70</v>
      </c>
      <c r="N164" s="613">
        <v>139</v>
      </c>
      <c r="O164" s="613">
        <v>105</v>
      </c>
      <c r="P164" s="613">
        <v>75</v>
      </c>
      <c r="Q164" s="1196">
        <v>112</v>
      </c>
    </row>
    <row r="165" spans="1:17">
      <c r="A165" s="1193" t="s">
        <v>385</v>
      </c>
      <c r="B165" s="611">
        <v>24</v>
      </c>
      <c r="C165" s="629">
        <v>27</v>
      </c>
      <c r="D165" s="630">
        <v>26</v>
      </c>
      <c r="E165" s="632">
        <v>19</v>
      </c>
      <c r="F165" s="632">
        <v>38</v>
      </c>
      <c r="G165" s="624">
        <v>27</v>
      </c>
      <c r="H165" s="625">
        <v>37</v>
      </c>
      <c r="I165" s="626">
        <v>72</v>
      </c>
      <c r="J165" s="613">
        <v>77</v>
      </c>
      <c r="K165" s="613">
        <v>60</v>
      </c>
      <c r="L165" s="613">
        <v>44</v>
      </c>
      <c r="M165" s="613">
        <v>99</v>
      </c>
      <c r="N165" s="613">
        <v>63</v>
      </c>
      <c r="O165" s="613">
        <v>66</v>
      </c>
      <c r="P165" s="613">
        <v>80</v>
      </c>
      <c r="Q165" s="1196">
        <v>88</v>
      </c>
    </row>
    <row r="166" spans="1:17">
      <c r="A166" s="1193" t="s">
        <v>386</v>
      </c>
      <c r="B166" s="611">
        <v>503</v>
      </c>
      <c r="C166" s="629">
        <v>479</v>
      </c>
      <c r="D166" s="630">
        <v>526</v>
      </c>
      <c r="E166" s="632">
        <v>470</v>
      </c>
      <c r="F166" s="632">
        <v>695</v>
      </c>
      <c r="G166" s="624">
        <v>627</v>
      </c>
      <c r="H166" s="625">
        <v>880</v>
      </c>
      <c r="I166" s="626">
        <v>769</v>
      </c>
      <c r="J166" s="613">
        <v>1132</v>
      </c>
      <c r="K166" s="613">
        <v>1077</v>
      </c>
      <c r="L166" s="613">
        <v>1442</v>
      </c>
      <c r="M166" s="613">
        <v>1640</v>
      </c>
      <c r="N166" s="613">
        <v>1707</v>
      </c>
      <c r="O166" s="613">
        <v>1980</v>
      </c>
      <c r="P166" s="613">
        <v>2712</v>
      </c>
      <c r="Q166" s="1196">
        <v>2958</v>
      </c>
    </row>
    <row r="167" spans="1:17">
      <c r="A167" s="1197" t="s">
        <v>387</v>
      </c>
      <c r="B167" s="611" t="s">
        <v>63</v>
      </c>
      <c r="C167" s="629" t="s">
        <v>63</v>
      </c>
      <c r="D167" s="630" t="s">
        <v>63</v>
      </c>
      <c r="E167" s="632" t="s">
        <v>63</v>
      </c>
      <c r="F167" s="632">
        <v>2</v>
      </c>
      <c r="G167" s="624">
        <v>3</v>
      </c>
      <c r="H167" s="625">
        <v>5</v>
      </c>
      <c r="I167" s="626">
        <v>3</v>
      </c>
      <c r="J167" s="627" t="s">
        <v>63</v>
      </c>
      <c r="K167" s="627" t="s">
        <v>63</v>
      </c>
      <c r="L167" s="613">
        <v>4</v>
      </c>
      <c r="M167" s="613">
        <v>28</v>
      </c>
      <c r="N167" s="613">
        <v>4</v>
      </c>
      <c r="O167" s="613">
        <v>2</v>
      </c>
      <c r="P167" s="627" t="s">
        <v>63</v>
      </c>
      <c r="Q167" s="1196">
        <v>1</v>
      </c>
    </row>
    <row r="168" spans="1:17">
      <c r="A168" s="1193" t="s">
        <v>388</v>
      </c>
      <c r="B168" s="611">
        <v>67</v>
      </c>
      <c r="C168" s="629">
        <v>82</v>
      </c>
      <c r="D168" s="630">
        <v>46</v>
      </c>
      <c r="E168" s="632">
        <v>56</v>
      </c>
      <c r="F168" s="632">
        <v>65</v>
      </c>
      <c r="G168" s="624">
        <v>84</v>
      </c>
      <c r="H168" s="625">
        <v>90</v>
      </c>
      <c r="I168" s="626">
        <v>227</v>
      </c>
      <c r="J168" s="613">
        <v>115</v>
      </c>
      <c r="K168" s="613">
        <v>117</v>
      </c>
      <c r="L168" s="613">
        <v>148</v>
      </c>
      <c r="M168" s="613">
        <v>121</v>
      </c>
      <c r="N168" s="613">
        <v>122</v>
      </c>
      <c r="O168" s="613">
        <v>125</v>
      </c>
      <c r="P168" s="613">
        <v>112</v>
      </c>
      <c r="Q168" s="1196">
        <v>175</v>
      </c>
    </row>
    <row r="169" spans="1:17">
      <c r="A169" s="1193" t="s">
        <v>389</v>
      </c>
      <c r="B169" s="611">
        <v>171</v>
      </c>
      <c r="C169" s="629">
        <v>105</v>
      </c>
      <c r="D169" s="630">
        <v>152</v>
      </c>
      <c r="E169" s="632">
        <v>82</v>
      </c>
      <c r="F169" s="632">
        <v>129</v>
      </c>
      <c r="G169" s="624">
        <v>89</v>
      </c>
      <c r="H169" s="625">
        <v>98</v>
      </c>
      <c r="I169" s="626">
        <v>68</v>
      </c>
      <c r="J169" s="613">
        <v>123</v>
      </c>
      <c r="K169" s="613">
        <v>101</v>
      </c>
      <c r="L169" s="613">
        <v>148</v>
      </c>
      <c r="M169" s="613">
        <v>189</v>
      </c>
      <c r="N169" s="613">
        <v>283</v>
      </c>
      <c r="O169" s="613">
        <v>175</v>
      </c>
      <c r="P169" s="613">
        <v>147</v>
      </c>
      <c r="Q169" s="1196">
        <v>172</v>
      </c>
    </row>
    <row r="170" spans="1:17">
      <c r="A170" s="1193" t="s">
        <v>390</v>
      </c>
      <c r="B170" s="611">
        <v>241</v>
      </c>
      <c r="C170" s="629">
        <v>218</v>
      </c>
      <c r="D170" s="630">
        <v>183</v>
      </c>
      <c r="E170" s="632">
        <v>232</v>
      </c>
      <c r="F170" s="632">
        <v>253</v>
      </c>
      <c r="G170" s="624">
        <v>271</v>
      </c>
      <c r="H170" s="625">
        <v>294</v>
      </c>
      <c r="I170" s="626">
        <v>278</v>
      </c>
      <c r="J170" s="613">
        <v>268</v>
      </c>
      <c r="K170" s="613">
        <v>243</v>
      </c>
      <c r="L170" s="613">
        <v>218</v>
      </c>
      <c r="M170" s="613">
        <v>308</v>
      </c>
      <c r="N170" s="613">
        <v>274</v>
      </c>
      <c r="O170" s="613">
        <v>277</v>
      </c>
      <c r="P170" s="613">
        <v>243</v>
      </c>
      <c r="Q170" s="1196">
        <v>293</v>
      </c>
    </row>
    <row r="171" spans="1:17">
      <c r="A171" s="1193" t="s">
        <v>391</v>
      </c>
      <c r="B171" s="611">
        <v>1742</v>
      </c>
      <c r="C171" s="629">
        <v>1864</v>
      </c>
      <c r="D171" s="630">
        <v>1798</v>
      </c>
      <c r="E171" s="632">
        <v>1789</v>
      </c>
      <c r="F171" s="632">
        <v>2200</v>
      </c>
      <c r="G171" s="624">
        <v>2097</v>
      </c>
      <c r="H171" s="625">
        <v>1881</v>
      </c>
      <c r="I171" s="626">
        <v>2133</v>
      </c>
      <c r="J171" s="613">
        <v>2326</v>
      </c>
      <c r="K171" s="613">
        <v>2276</v>
      </c>
      <c r="L171" s="613">
        <v>2723</v>
      </c>
      <c r="M171" s="613">
        <v>2462</v>
      </c>
      <c r="N171" s="613">
        <v>2765</v>
      </c>
      <c r="O171" s="613">
        <v>2637</v>
      </c>
      <c r="P171" s="613">
        <v>2854</v>
      </c>
      <c r="Q171" s="1196">
        <v>2980</v>
      </c>
    </row>
    <row r="172" spans="1:17">
      <c r="A172" s="1193" t="s">
        <v>392</v>
      </c>
      <c r="B172" s="611">
        <v>16</v>
      </c>
      <c r="C172" s="629">
        <v>33</v>
      </c>
      <c r="D172" s="630">
        <v>15</v>
      </c>
      <c r="E172" s="632">
        <v>17</v>
      </c>
      <c r="F172" s="632">
        <v>19</v>
      </c>
      <c r="G172" s="624">
        <v>21</v>
      </c>
      <c r="H172" s="625">
        <v>13</v>
      </c>
      <c r="I172" s="626">
        <v>45</v>
      </c>
      <c r="J172" s="613">
        <v>44</v>
      </c>
      <c r="K172" s="613">
        <v>40</v>
      </c>
      <c r="L172" s="613">
        <v>29</v>
      </c>
      <c r="M172" s="613">
        <v>61</v>
      </c>
      <c r="N172" s="613">
        <v>29</v>
      </c>
      <c r="O172" s="613">
        <v>25</v>
      </c>
      <c r="P172" s="613">
        <v>45</v>
      </c>
      <c r="Q172" s="1196">
        <v>35</v>
      </c>
    </row>
    <row r="173" spans="1:17">
      <c r="A173" s="1193" t="s">
        <v>712</v>
      </c>
      <c r="B173" s="611" t="s">
        <v>63</v>
      </c>
      <c r="C173" s="631" t="s">
        <v>63</v>
      </c>
      <c r="D173" s="630" t="s">
        <v>63</v>
      </c>
      <c r="E173" s="632">
        <v>1</v>
      </c>
      <c r="F173" s="632" t="s">
        <v>63</v>
      </c>
      <c r="G173" s="624">
        <v>2</v>
      </c>
      <c r="H173" s="632" t="s">
        <v>63</v>
      </c>
      <c r="I173" s="626">
        <v>1</v>
      </c>
      <c r="J173" s="627" t="s">
        <v>63</v>
      </c>
      <c r="K173" s="613">
        <v>1</v>
      </c>
      <c r="L173" s="613">
        <v>1</v>
      </c>
      <c r="M173" s="613">
        <v>5</v>
      </c>
      <c r="N173" s="613">
        <v>1</v>
      </c>
      <c r="O173" s="613">
        <v>2</v>
      </c>
      <c r="P173" s="613">
        <v>1</v>
      </c>
      <c r="Q173" s="1195" t="s">
        <v>63</v>
      </c>
    </row>
    <row r="174" spans="1:17">
      <c r="A174" s="1193" t="s">
        <v>394</v>
      </c>
      <c r="B174" s="611">
        <v>1521</v>
      </c>
      <c r="C174" s="629">
        <v>1482</v>
      </c>
      <c r="D174" s="630">
        <v>1222</v>
      </c>
      <c r="E174" s="632">
        <v>1467</v>
      </c>
      <c r="F174" s="632">
        <v>1536</v>
      </c>
      <c r="G174" s="624">
        <v>1709</v>
      </c>
      <c r="H174" s="625">
        <v>1804</v>
      </c>
      <c r="I174" s="626">
        <v>1760</v>
      </c>
      <c r="J174" s="613">
        <v>2168</v>
      </c>
      <c r="K174" s="613">
        <v>2073</v>
      </c>
      <c r="L174" s="613">
        <v>2694</v>
      </c>
      <c r="M174" s="613">
        <v>2466</v>
      </c>
      <c r="N174" s="613">
        <v>2403</v>
      </c>
      <c r="O174" s="613">
        <v>2730</v>
      </c>
      <c r="P174" s="613">
        <v>2938</v>
      </c>
      <c r="Q174" s="1196">
        <v>3530</v>
      </c>
    </row>
    <row r="175" spans="1:17">
      <c r="A175" s="1193" t="s">
        <v>395</v>
      </c>
      <c r="B175" s="611">
        <v>4692</v>
      </c>
      <c r="C175" s="629">
        <v>4772</v>
      </c>
      <c r="D175" s="630">
        <v>3883</v>
      </c>
      <c r="E175" s="632">
        <v>4750</v>
      </c>
      <c r="F175" s="632">
        <v>4770</v>
      </c>
      <c r="G175" s="624">
        <v>4901</v>
      </c>
      <c r="H175" s="625">
        <v>5613</v>
      </c>
      <c r="I175" s="626">
        <v>4836</v>
      </c>
      <c r="J175" s="613">
        <v>5561</v>
      </c>
      <c r="K175" s="613">
        <v>5285</v>
      </c>
      <c r="L175" s="613">
        <v>5741</v>
      </c>
      <c r="M175" s="613">
        <v>6433</v>
      </c>
      <c r="N175" s="613">
        <v>6922</v>
      </c>
      <c r="O175" s="613">
        <v>6128</v>
      </c>
      <c r="P175" s="613">
        <v>6167</v>
      </c>
      <c r="Q175" s="1196">
        <v>7250</v>
      </c>
    </row>
    <row r="176" spans="1:17">
      <c r="A176" s="1193" t="s">
        <v>713</v>
      </c>
      <c r="B176" s="611">
        <v>1</v>
      </c>
      <c r="C176" s="629">
        <v>6</v>
      </c>
      <c r="D176" s="630">
        <v>7</v>
      </c>
      <c r="E176" s="632">
        <v>14</v>
      </c>
      <c r="F176" s="632">
        <v>7</v>
      </c>
      <c r="G176" s="624">
        <v>0</v>
      </c>
      <c r="H176" s="632" t="s">
        <v>63</v>
      </c>
      <c r="I176" s="626">
        <v>2</v>
      </c>
      <c r="J176" s="613">
        <v>1</v>
      </c>
      <c r="K176" s="613">
        <v>5</v>
      </c>
      <c r="L176" s="613">
        <v>45</v>
      </c>
      <c r="M176" s="613">
        <v>9</v>
      </c>
      <c r="N176" s="613">
        <v>9</v>
      </c>
      <c r="O176" s="613">
        <v>12</v>
      </c>
      <c r="P176" s="613">
        <v>21</v>
      </c>
      <c r="Q176" s="1196">
        <v>10</v>
      </c>
    </row>
    <row r="177" spans="1:17">
      <c r="A177" s="1193" t="s">
        <v>397</v>
      </c>
      <c r="B177" s="611">
        <v>1257</v>
      </c>
      <c r="C177" s="629">
        <v>1283</v>
      </c>
      <c r="D177" s="630">
        <v>1221</v>
      </c>
      <c r="E177" s="632">
        <v>1359</v>
      </c>
      <c r="F177" s="632">
        <v>1525</v>
      </c>
      <c r="G177" s="624">
        <v>1661</v>
      </c>
      <c r="H177" s="625">
        <v>1464</v>
      </c>
      <c r="I177" s="626">
        <v>1673</v>
      </c>
      <c r="J177" s="613">
        <v>1782</v>
      </c>
      <c r="K177" s="613">
        <v>1610</v>
      </c>
      <c r="L177" s="613">
        <v>1734</v>
      </c>
      <c r="M177" s="613">
        <v>1965</v>
      </c>
      <c r="N177" s="613">
        <v>2004</v>
      </c>
      <c r="O177" s="613">
        <v>2142</v>
      </c>
      <c r="P177" s="613">
        <v>2100</v>
      </c>
      <c r="Q177" s="1196">
        <v>2244</v>
      </c>
    </row>
    <row r="178" spans="1:17">
      <c r="A178" s="1193" t="s">
        <v>399</v>
      </c>
      <c r="B178" s="636" t="s">
        <v>63</v>
      </c>
      <c r="C178" s="631">
        <v>2</v>
      </c>
      <c r="D178" s="630" t="s">
        <v>63</v>
      </c>
      <c r="E178" s="632">
        <v>1</v>
      </c>
      <c r="F178" s="632">
        <v>2</v>
      </c>
      <c r="G178" s="624">
        <v>0</v>
      </c>
      <c r="H178" s="625">
        <v>3</v>
      </c>
      <c r="I178" s="624">
        <v>0</v>
      </c>
      <c r="J178" s="624">
        <v>0</v>
      </c>
      <c r="K178" s="613">
        <v>2</v>
      </c>
      <c r="L178" s="613">
        <v>4</v>
      </c>
      <c r="M178" s="613">
        <v>6</v>
      </c>
      <c r="N178" s="613">
        <v>12</v>
      </c>
      <c r="O178" s="627" t="s">
        <v>63</v>
      </c>
      <c r="P178" s="613">
        <v>2</v>
      </c>
      <c r="Q178" s="1196">
        <v>8</v>
      </c>
    </row>
    <row r="179" spans="1:17">
      <c r="A179" s="1193" t="s">
        <v>400</v>
      </c>
      <c r="B179" s="611">
        <v>155</v>
      </c>
      <c r="C179" s="629">
        <v>206</v>
      </c>
      <c r="D179" s="630">
        <v>146</v>
      </c>
      <c r="E179" s="632">
        <v>105</v>
      </c>
      <c r="F179" s="632">
        <v>174</v>
      </c>
      <c r="G179" s="624">
        <v>190</v>
      </c>
      <c r="H179" s="625">
        <v>167</v>
      </c>
      <c r="I179" s="626">
        <v>134</v>
      </c>
      <c r="J179" s="613">
        <v>146</v>
      </c>
      <c r="K179" s="613">
        <v>147</v>
      </c>
      <c r="L179" s="613">
        <v>238</v>
      </c>
      <c r="M179" s="613">
        <v>321</v>
      </c>
      <c r="N179" s="613">
        <v>371</v>
      </c>
      <c r="O179" s="613">
        <v>335</v>
      </c>
      <c r="P179" s="613">
        <v>362</v>
      </c>
      <c r="Q179" s="1196">
        <v>366</v>
      </c>
    </row>
    <row r="180" spans="1:17">
      <c r="A180" s="1193" t="s">
        <v>714</v>
      </c>
      <c r="B180" s="636" t="s">
        <v>63</v>
      </c>
      <c r="C180" s="635" t="s">
        <v>63</v>
      </c>
      <c r="D180" s="630" t="s">
        <v>63</v>
      </c>
      <c r="E180" s="632" t="s">
        <v>63</v>
      </c>
      <c r="F180" s="632">
        <v>1</v>
      </c>
      <c r="G180" s="624">
        <v>0</v>
      </c>
      <c r="H180" s="632" t="s">
        <v>63</v>
      </c>
      <c r="I180" s="632" t="s">
        <v>63</v>
      </c>
      <c r="J180" s="627" t="s">
        <v>63</v>
      </c>
      <c r="K180" s="627" t="s">
        <v>63</v>
      </c>
      <c r="L180" s="627" t="s">
        <v>63</v>
      </c>
      <c r="M180" s="627" t="s">
        <v>63</v>
      </c>
      <c r="N180" s="627" t="s">
        <v>63</v>
      </c>
      <c r="O180" s="627" t="s">
        <v>63</v>
      </c>
      <c r="P180" s="627" t="s">
        <v>63</v>
      </c>
      <c r="Q180" s="1195" t="s">
        <v>63</v>
      </c>
    </row>
    <row r="181" spans="1:17">
      <c r="A181" s="1193" t="s">
        <v>715</v>
      </c>
      <c r="B181" s="636" t="s">
        <v>63</v>
      </c>
      <c r="C181" s="629">
        <v>5</v>
      </c>
      <c r="D181" s="630" t="s">
        <v>63</v>
      </c>
      <c r="E181" s="632" t="s">
        <v>63</v>
      </c>
      <c r="F181" s="632">
        <v>8</v>
      </c>
      <c r="G181" s="624">
        <v>2</v>
      </c>
      <c r="H181" s="625">
        <v>14</v>
      </c>
      <c r="I181" s="626">
        <v>2</v>
      </c>
      <c r="J181" s="627" t="s">
        <v>63</v>
      </c>
      <c r="K181" s="627" t="s">
        <v>63</v>
      </c>
      <c r="L181" s="627" t="s">
        <v>63</v>
      </c>
      <c r="M181" s="627" t="s">
        <v>63</v>
      </c>
      <c r="N181" s="627" t="s">
        <v>63</v>
      </c>
      <c r="O181" s="627" t="s">
        <v>63</v>
      </c>
      <c r="P181" s="627" t="s">
        <v>63</v>
      </c>
      <c r="Q181" s="1195" t="s">
        <v>63</v>
      </c>
    </row>
    <row r="182" spans="1:17">
      <c r="A182" s="1193" t="s">
        <v>401</v>
      </c>
      <c r="B182" s="611">
        <v>37</v>
      </c>
      <c r="C182" s="629">
        <v>1</v>
      </c>
      <c r="D182" s="630">
        <v>23</v>
      </c>
      <c r="E182" s="632">
        <v>13</v>
      </c>
      <c r="F182" s="632">
        <v>5</v>
      </c>
      <c r="G182" s="624">
        <v>13</v>
      </c>
      <c r="H182" s="625">
        <v>10</v>
      </c>
      <c r="I182" s="626">
        <v>23</v>
      </c>
      <c r="J182" s="613">
        <v>64</v>
      </c>
      <c r="K182" s="613">
        <v>49</v>
      </c>
      <c r="L182" s="613">
        <v>32</v>
      </c>
      <c r="M182" s="613">
        <v>21</v>
      </c>
      <c r="N182" s="613">
        <v>17</v>
      </c>
      <c r="O182" s="613">
        <v>58</v>
      </c>
      <c r="P182" s="613">
        <v>18</v>
      </c>
      <c r="Q182" s="1196">
        <v>25</v>
      </c>
    </row>
    <row r="183" spans="1:17">
      <c r="A183" s="1193" t="s">
        <v>402</v>
      </c>
      <c r="B183" s="636">
        <v>6</v>
      </c>
      <c r="C183" s="629">
        <v>2</v>
      </c>
      <c r="D183" s="630">
        <v>7</v>
      </c>
      <c r="E183" s="632">
        <v>14</v>
      </c>
      <c r="F183" s="632">
        <v>17</v>
      </c>
      <c r="G183" s="624">
        <v>6</v>
      </c>
      <c r="H183" s="625">
        <v>30</v>
      </c>
      <c r="I183" s="626">
        <v>1</v>
      </c>
      <c r="J183" s="613">
        <v>19</v>
      </c>
      <c r="K183" s="613">
        <v>3</v>
      </c>
      <c r="L183" s="613">
        <v>26</v>
      </c>
      <c r="M183" s="613">
        <v>12</v>
      </c>
      <c r="N183" s="613">
        <v>25</v>
      </c>
      <c r="O183" s="613">
        <v>7</v>
      </c>
      <c r="P183" s="613">
        <v>9</v>
      </c>
      <c r="Q183" s="1196">
        <v>2</v>
      </c>
    </row>
    <row r="184" spans="1:17">
      <c r="A184" s="1193" t="s">
        <v>403</v>
      </c>
      <c r="B184" s="611">
        <v>632</v>
      </c>
      <c r="C184" s="629">
        <v>602</v>
      </c>
      <c r="D184" s="630">
        <v>511</v>
      </c>
      <c r="E184" s="632">
        <v>363</v>
      </c>
      <c r="F184" s="632">
        <v>571</v>
      </c>
      <c r="G184" s="624">
        <v>610</v>
      </c>
      <c r="H184" s="625">
        <v>868</v>
      </c>
      <c r="I184" s="626">
        <v>570</v>
      </c>
      <c r="J184" s="613">
        <v>1052</v>
      </c>
      <c r="K184" s="613">
        <v>967</v>
      </c>
      <c r="L184" s="613">
        <v>1059</v>
      </c>
      <c r="M184" s="613">
        <v>1283</v>
      </c>
      <c r="N184" s="613">
        <v>1413</v>
      </c>
      <c r="O184" s="613">
        <v>1335</v>
      </c>
      <c r="P184" s="613">
        <v>1592</v>
      </c>
      <c r="Q184" s="1196">
        <v>2037</v>
      </c>
    </row>
    <row r="185" spans="1:17">
      <c r="A185" s="1193" t="s">
        <v>404</v>
      </c>
      <c r="B185" s="611"/>
      <c r="C185" s="635" t="s">
        <v>63</v>
      </c>
      <c r="D185" s="630" t="s">
        <v>63</v>
      </c>
      <c r="E185" s="632" t="s">
        <v>63</v>
      </c>
      <c r="F185" s="632" t="s">
        <v>63</v>
      </c>
      <c r="G185" s="624">
        <v>6</v>
      </c>
      <c r="H185" s="632" t="s">
        <v>63</v>
      </c>
      <c r="I185" s="632" t="s">
        <v>63</v>
      </c>
      <c r="J185" s="627" t="s">
        <v>63</v>
      </c>
      <c r="K185" s="627" t="s">
        <v>63</v>
      </c>
      <c r="L185" s="627" t="s">
        <v>63</v>
      </c>
      <c r="M185" s="627" t="s">
        <v>63</v>
      </c>
      <c r="N185" s="613">
        <v>1</v>
      </c>
      <c r="O185" s="627" t="s">
        <v>63</v>
      </c>
      <c r="P185" s="627" t="s">
        <v>63</v>
      </c>
      <c r="Q185" s="1195" t="s">
        <v>63</v>
      </c>
    </row>
    <row r="186" spans="1:17">
      <c r="A186" s="1193" t="s">
        <v>405</v>
      </c>
      <c r="B186" s="636">
        <v>4</v>
      </c>
      <c r="C186" s="635">
        <v>13</v>
      </c>
      <c r="D186" s="630">
        <v>10</v>
      </c>
      <c r="E186" s="632">
        <v>30</v>
      </c>
      <c r="F186" s="632">
        <v>18</v>
      </c>
      <c r="G186" s="624">
        <v>48</v>
      </c>
      <c r="H186" s="625">
        <v>34</v>
      </c>
      <c r="I186" s="626">
        <v>24</v>
      </c>
      <c r="J186" s="613">
        <v>23</v>
      </c>
      <c r="K186" s="613">
        <v>29</v>
      </c>
      <c r="L186" s="613">
        <v>40</v>
      </c>
      <c r="M186" s="613">
        <v>15</v>
      </c>
      <c r="N186" s="613">
        <v>14</v>
      </c>
      <c r="O186" s="613">
        <v>11</v>
      </c>
      <c r="P186" s="613">
        <v>22</v>
      </c>
      <c r="Q186" s="1196">
        <v>15</v>
      </c>
    </row>
    <row r="187" spans="1:17">
      <c r="A187" s="1193" t="s">
        <v>716</v>
      </c>
      <c r="B187" s="636"/>
      <c r="C187" s="635"/>
      <c r="D187" s="630"/>
      <c r="E187" s="632"/>
      <c r="F187" s="632"/>
      <c r="G187" s="624"/>
      <c r="H187" s="625"/>
      <c r="I187" s="626"/>
      <c r="J187" s="613"/>
      <c r="K187" s="613"/>
      <c r="L187" s="627" t="s">
        <v>63</v>
      </c>
      <c r="M187" s="627" t="s">
        <v>63</v>
      </c>
      <c r="N187" s="627" t="s">
        <v>63</v>
      </c>
      <c r="O187" s="627" t="s">
        <v>63</v>
      </c>
      <c r="P187" s="613">
        <v>2</v>
      </c>
      <c r="Q187" s="1195" t="s">
        <v>63</v>
      </c>
    </row>
    <row r="188" spans="1:17">
      <c r="A188" s="1193" t="s">
        <v>406</v>
      </c>
      <c r="B188" s="636" t="s">
        <v>63</v>
      </c>
      <c r="C188" s="631">
        <v>3</v>
      </c>
      <c r="D188" s="630">
        <v>1</v>
      </c>
      <c r="E188" s="632" t="s">
        <v>63</v>
      </c>
      <c r="F188" s="632">
        <v>3</v>
      </c>
      <c r="G188" s="624">
        <v>2</v>
      </c>
      <c r="H188" s="625">
        <v>1</v>
      </c>
      <c r="I188" s="626">
        <v>1</v>
      </c>
      <c r="J188" s="627" t="s">
        <v>63</v>
      </c>
      <c r="K188" s="613">
        <v>9</v>
      </c>
      <c r="L188" s="627" t="s">
        <v>63</v>
      </c>
      <c r="M188" s="613">
        <v>3</v>
      </c>
      <c r="N188" s="627" t="s">
        <v>63</v>
      </c>
      <c r="O188" s="613">
        <v>3</v>
      </c>
      <c r="P188" s="613">
        <v>1</v>
      </c>
      <c r="Q188" s="1196">
        <v>1</v>
      </c>
    </row>
    <row r="189" spans="1:17">
      <c r="A189" s="1193" t="s">
        <v>407</v>
      </c>
      <c r="B189" s="611">
        <v>81</v>
      </c>
      <c r="C189" s="629">
        <v>90</v>
      </c>
      <c r="D189" s="630">
        <v>63</v>
      </c>
      <c r="E189" s="632">
        <v>102</v>
      </c>
      <c r="F189" s="632">
        <v>92</v>
      </c>
      <c r="G189" s="624">
        <v>118</v>
      </c>
      <c r="H189" s="625">
        <v>155</v>
      </c>
      <c r="I189" s="626">
        <v>171</v>
      </c>
      <c r="J189" s="613">
        <v>194</v>
      </c>
      <c r="K189" s="613">
        <v>147</v>
      </c>
      <c r="L189" s="613">
        <v>376</v>
      </c>
      <c r="M189" s="613">
        <v>450</v>
      </c>
      <c r="N189" s="613">
        <v>579</v>
      </c>
      <c r="O189" s="613">
        <v>608</v>
      </c>
      <c r="P189" s="613">
        <v>715</v>
      </c>
      <c r="Q189" s="1196">
        <v>523</v>
      </c>
    </row>
    <row r="190" spans="1:17">
      <c r="A190" s="1193" t="s">
        <v>408</v>
      </c>
      <c r="B190" s="611">
        <v>171</v>
      </c>
      <c r="C190" s="629">
        <v>307</v>
      </c>
      <c r="D190" s="630">
        <v>212</v>
      </c>
      <c r="E190" s="632">
        <v>135</v>
      </c>
      <c r="F190" s="632">
        <v>172</v>
      </c>
      <c r="G190" s="624">
        <v>224</v>
      </c>
      <c r="H190" s="625">
        <v>192</v>
      </c>
      <c r="I190" s="626">
        <v>254</v>
      </c>
      <c r="J190" s="613">
        <v>517</v>
      </c>
      <c r="K190" s="613">
        <v>422</v>
      </c>
      <c r="L190" s="613">
        <v>461</v>
      </c>
      <c r="M190" s="613">
        <v>414</v>
      </c>
      <c r="N190" s="613">
        <v>391</v>
      </c>
      <c r="O190" s="613">
        <v>507</v>
      </c>
      <c r="P190" s="613">
        <v>579</v>
      </c>
      <c r="Q190" s="1196">
        <v>863</v>
      </c>
    </row>
    <row r="191" spans="1:17">
      <c r="A191" s="1193" t="s">
        <v>409</v>
      </c>
      <c r="B191" s="611">
        <v>9431</v>
      </c>
      <c r="C191" s="629">
        <v>9463</v>
      </c>
      <c r="D191" s="630">
        <v>7624</v>
      </c>
      <c r="E191" s="632">
        <v>7727</v>
      </c>
      <c r="F191" s="632">
        <v>8451</v>
      </c>
      <c r="G191" s="624">
        <v>8939</v>
      </c>
      <c r="H191" s="625">
        <v>10629</v>
      </c>
      <c r="I191" s="626">
        <v>10779</v>
      </c>
      <c r="J191" s="613">
        <v>14061</v>
      </c>
      <c r="K191" s="613">
        <v>14249</v>
      </c>
      <c r="L191" s="613">
        <v>15953</v>
      </c>
      <c r="M191" s="613">
        <v>14925</v>
      </c>
      <c r="N191" s="613">
        <v>16116</v>
      </c>
      <c r="O191" s="613">
        <v>15288</v>
      </c>
      <c r="P191" s="613">
        <v>17971</v>
      </c>
      <c r="Q191" s="1196">
        <v>20184</v>
      </c>
    </row>
    <row r="192" spans="1:17">
      <c r="A192" s="1193" t="s">
        <v>410</v>
      </c>
      <c r="B192" s="611">
        <v>57</v>
      </c>
      <c r="C192" s="629">
        <v>35</v>
      </c>
      <c r="D192" s="630">
        <v>35</v>
      </c>
      <c r="E192" s="632">
        <v>47</v>
      </c>
      <c r="F192" s="632">
        <v>35</v>
      </c>
      <c r="G192" s="624">
        <v>14</v>
      </c>
      <c r="H192" s="625">
        <v>53</v>
      </c>
      <c r="I192" s="626">
        <v>59</v>
      </c>
      <c r="J192" s="613">
        <v>38</v>
      </c>
      <c r="K192" s="613">
        <v>72</v>
      </c>
      <c r="L192" s="613">
        <v>58</v>
      </c>
      <c r="M192" s="613">
        <v>62</v>
      </c>
      <c r="N192" s="613">
        <v>67</v>
      </c>
      <c r="O192" s="613">
        <v>55</v>
      </c>
      <c r="P192" s="613">
        <v>72</v>
      </c>
      <c r="Q192" s="1196">
        <v>83</v>
      </c>
    </row>
    <row r="193" spans="1:136">
      <c r="A193" s="1193" t="s">
        <v>411</v>
      </c>
      <c r="B193" s="611" t="s">
        <v>63</v>
      </c>
      <c r="C193" s="631">
        <v>1</v>
      </c>
      <c r="D193" s="630">
        <v>3</v>
      </c>
      <c r="E193" s="632" t="s">
        <v>63</v>
      </c>
      <c r="F193" s="632" t="s">
        <v>63</v>
      </c>
      <c r="G193" s="624">
        <v>2</v>
      </c>
      <c r="H193" s="625">
        <v>3</v>
      </c>
      <c r="I193" s="626">
        <v>1</v>
      </c>
      <c r="J193" s="613">
        <v>4</v>
      </c>
      <c r="K193" s="627" t="s">
        <v>63</v>
      </c>
      <c r="L193" s="627" t="s">
        <v>63</v>
      </c>
      <c r="M193" s="627" t="s">
        <v>63</v>
      </c>
      <c r="N193" s="613">
        <v>2</v>
      </c>
      <c r="O193" s="613">
        <v>4</v>
      </c>
      <c r="P193" s="613">
        <v>3</v>
      </c>
      <c r="Q193" s="1196">
        <v>9</v>
      </c>
    </row>
    <row r="194" spans="1:136">
      <c r="A194" s="226" t="s">
        <v>412</v>
      </c>
      <c r="B194" s="611">
        <v>30</v>
      </c>
      <c r="C194" s="629" t="s">
        <v>63</v>
      </c>
      <c r="D194" s="630" t="s">
        <v>63</v>
      </c>
      <c r="E194" s="632" t="s">
        <v>63</v>
      </c>
      <c r="F194" s="632" t="s">
        <v>63</v>
      </c>
      <c r="G194" s="624">
        <v>1</v>
      </c>
      <c r="H194" s="625">
        <v>9</v>
      </c>
      <c r="I194" s="626">
        <v>1</v>
      </c>
      <c r="J194" s="627" t="s">
        <v>63</v>
      </c>
      <c r="K194" s="627" t="s">
        <v>63</v>
      </c>
      <c r="L194" s="613">
        <v>2</v>
      </c>
      <c r="M194" s="627" t="s">
        <v>63</v>
      </c>
      <c r="N194" s="613">
        <v>4</v>
      </c>
      <c r="O194" s="613">
        <v>6</v>
      </c>
      <c r="P194" s="613">
        <v>1</v>
      </c>
      <c r="Q194" s="1196">
        <v>3</v>
      </c>
    </row>
    <row r="195" spans="1:136">
      <c r="A195" s="1193" t="s">
        <v>717</v>
      </c>
      <c r="B195" s="611"/>
      <c r="C195" s="629"/>
      <c r="D195" s="630"/>
      <c r="E195" s="632"/>
      <c r="F195" s="632"/>
      <c r="G195" s="624"/>
      <c r="H195" s="625"/>
      <c r="I195" s="626"/>
      <c r="J195" s="627"/>
      <c r="K195" s="627" t="s">
        <v>63</v>
      </c>
      <c r="L195" s="627" t="s">
        <v>63</v>
      </c>
      <c r="M195" s="627" t="s">
        <v>63</v>
      </c>
      <c r="N195" s="627" t="s">
        <v>63</v>
      </c>
      <c r="O195" s="613">
        <v>6</v>
      </c>
      <c r="P195" s="627" t="s">
        <v>63</v>
      </c>
      <c r="Q195" s="1195" t="s">
        <v>63</v>
      </c>
    </row>
    <row r="196" spans="1:136">
      <c r="A196" s="1193" t="s">
        <v>413</v>
      </c>
      <c r="B196" s="611">
        <v>77</v>
      </c>
      <c r="C196" s="629">
        <v>120</v>
      </c>
      <c r="D196" s="630">
        <v>35</v>
      </c>
      <c r="E196" s="632">
        <v>38</v>
      </c>
      <c r="F196" s="632">
        <v>62</v>
      </c>
      <c r="G196" s="624">
        <v>46</v>
      </c>
      <c r="H196" s="625">
        <v>52</v>
      </c>
      <c r="I196" s="626">
        <v>94</v>
      </c>
      <c r="J196" s="613">
        <v>100</v>
      </c>
      <c r="K196" s="613">
        <v>64</v>
      </c>
      <c r="L196" s="613">
        <v>59</v>
      </c>
      <c r="M196" s="613">
        <v>38</v>
      </c>
      <c r="N196" s="613">
        <v>32</v>
      </c>
      <c r="O196" s="613">
        <v>34</v>
      </c>
      <c r="P196" s="613">
        <v>23</v>
      </c>
      <c r="Q196" s="1196">
        <v>24</v>
      </c>
    </row>
    <row r="197" spans="1:136">
      <c r="A197" s="1193" t="s">
        <v>414</v>
      </c>
      <c r="B197" s="611">
        <v>40</v>
      </c>
      <c r="C197" s="629">
        <v>61</v>
      </c>
      <c r="D197" s="630">
        <v>101</v>
      </c>
      <c r="E197" s="632">
        <v>71</v>
      </c>
      <c r="F197" s="632">
        <v>61</v>
      </c>
      <c r="G197" s="624">
        <v>99</v>
      </c>
      <c r="H197" s="625">
        <v>108</v>
      </c>
      <c r="I197" s="626">
        <v>98</v>
      </c>
      <c r="J197" s="613">
        <v>126</v>
      </c>
      <c r="K197" s="613">
        <v>124</v>
      </c>
      <c r="L197" s="613">
        <v>220</v>
      </c>
      <c r="M197" s="613">
        <v>254</v>
      </c>
      <c r="N197" s="613">
        <v>384</v>
      </c>
      <c r="O197" s="613">
        <v>495</v>
      </c>
      <c r="P197" s="613">
        <v>855</v>
      </c>
      <c r="Q197" s="1196">
        <v>1209</v>
      </c>
    </row>
    <row r="198" spans="1:136">
      <c r="A198" s="226" t="s">
        <v>415</v>
      </c>
      <c r="B198" s="611" t="s">
        <v>63</v>
      </c>
      <c r="C198" s="631" t="s">
        <v>63</v>
      </c>
      <c r="D198" s="630" t="s">
        <v>63</v>
      </c>
      <c r="E198" s="632">
        <v>3</v>
      </c>
      <c r="F198" s="632">
        <v>1</v>
      </c>
      <c r="G198" s="624">
        <v>2</v>
      </c>
      <c r="H198" s="632" t="s">
        <v>63</v>
      </c>
      <c r="I198" s="632" t="s">
        <v>63</v>
      </c>
      <c r="J198" s="627" t="s">
        <v>63</v>
      </c>
      <c r="K198" s="613">
        <v>2</v>
      </c>
      <c r="L198" s="627" t="s">
        <v>63</v>
      </c>
      <c r="M198" s="627" t="s">
        <v>63</v>
      </c>
      <c r="N198" s="613">
        <v>5</v>
      </c>
      <c r="O198" s="627">
        <v>7</v>
      </c>
      <c r="P198" s="627" t="s">
        <v>63</v>
      </c>
      <c r="Q198" s="1196">
        <v>3</v>
      </c>
    </row>
    <row r="199" spans="1:136">
      <c r="A199" s="1193" t="s">
        <v>465</v>
      </c>
      <c r="B199" s="611">
        <v>3</v>
      </c>
      <c r="C199" s="629">
        <v>4</v>
      </c>
      <c r="D199" s="630" t="s">
        <v>63</v>
      </c>
      <c r="E199" s="632">
        <v>1</v>
      </c>
      <c r="F199" s="632">
        <v>4</v>
      </c>
      <c r="G199" s="624">
        <v>1</v>
      </c>
      <c r="H199" s="625">
        <v>2</v>
      </c>
      <c r="I199" s="626">
        <v>1</v>
      </c>
      <c r="J199" s="627" t="s">
        <v>63</v>
      </c>
      <c r="K199" s="627" t="s">
        <v>63</v>
      </c>
      <c r="L199" s="613">
        <v>2</v>
      </c>
      <c r="M199" s="613">
        <v>4</v>
      </c>
      <c r="N199" s="613">
        <v>9</v>
      </c>
      <c r="O199" s="613">
        <v>5</v>
      </c>
      <c r="P199" s="613">
        <v>27</v>
      </c>
      <c r="Q199" s="1196">
        <v>8</v>
      </c>
    </row>
    <row r="200" spans="1:136">
      <c r="A200" s="1193" t="s">
        <v>417</v>
      </c>
      <c r="B200" s="611"/>
      <c r="C200" s="629"/>
      <c r="D200" s="630"/>
      <c r="E200" s="632"/>
      <c r="F200" s="632"/>
      <c r="G200" s="624"/>
      <c r="H200" s="625">
        <v>1</v>
      </c>
      <c r="I200" s="632" t="s">
        <v>63</v>
      </c>
      <c r="J200" s="613">
        <v>3</v>
      </c>
      <c r="K200" s="627" t="s">
        <v>63</v>
      </c>
      <c r="L200" s="627" t="s">
        <v>63</v>
      </c>
      <c r="M200" s="627" t="s">
        <v>63</v>
      </c>
      <c r="N200" s="627" t="s">
        <v>63</v>
      </c>
      <c r="O200" s="627" t="s">
        <v>63</v>
      </c>
      <c r="P200" s="613">
        <v>2</v>
      </c>
      <c r="Q200" s="1195" t="s">
        <v>63</v>
      </c>
    </row>
    <row r="201" spans="1:136">
      <c r="A201" s="1193" t="s">
        <v>418</v>
      </c>
      <c r="B201" s="611" t="s">
        <v>63</v>
      </c>
      <c r="C201" s="631">
        <v>1</v>
      </c>
      <c r="D201" s="630">
        <v>1</v>
      </c>
      <c r="E201" s="632" t="s">
        <v>63</v>
      </c>
      <c r="F201" s="632" t="s">
        <v>63</v>
      </c>
      <c r="G201" s="624">
        <v>4</v>
      </c>
      <c r="H201" s="632" t="s">
        <v>63</v>
      </c>
      <c r="I201" s="632" t="s">
        <v>63</v>
      </c>
      <c r="J201" s="627" t="s">
        <v>63</v>
      </c>
      <c r="K201" s="613">
        <v>1</v>
      </c>
      <c r="L201" s="613">
        <v>2</v>
      </c>
      <c r="M201" s="627" t="s">
        <v>63</v>
      </c>
      <c r="N201" s="627" t="s">
        <v>63</v>
      </c>
      <c r="O201" s="613">
        <v>4</v>
      </c>
      <c r="P201" s="613">
        <v>1</v>
      </c>
      <c r="Q201" s="1196">
        <v>1</v>
      </c>
    </row>
    <row r="202" spans="1:136" ht="15.75">
      <c r="A202" s="1193" t="s">
        <v>718</v>
      </c>
      <c r="B202" s="611">
        <v>35</v>
      </c>
      <c r="C202" s="629">
        <v>16</v>
      </c>
      <c r="D202" s="630">
        <v>33</v>
      </c>
      <c r="E202" s="632">
        <v>11</v>
      </c>
      <c r="F202" s="632">
        <v>8</v>
      </c>
      <c r="G202" s="632">
        <v>3</v>
      </c>
      <c r="H202" s="632" t="s">
        <v>63</v>
      </c>
      <c r="I202" s="632" t="s">
        <v>63</v>
      </c>
      <c r="J202" s="627">
        <v>9</v>
      </c>
      <c r="K202" s="606">
        <v>7</v>
      </c>
      <c r="L202" s="613">
        <v>26</v>
      </c>
      <c r="M202" s="613">
        <v>65</v>
      </c>
      <c r="N202" s="613">
        <v>21</v>
      </c>
      <c r="O202" s="613">
        <v>3</v>
      </c>
      <c r="P202" s="627" t="s">
        <v>63</v>
      </c>
      <c r="Q202" s="1196">
        <v>5</v>
      </c>
    </row>
    <row r="203" spans="1:136" s="606" customFormat="1">
      <c r="A203" s="1199" t="s">
        <v>420</v>
      </c>
      <c r="B203" s="981"/>
      <c r="C203" s="981"/>
      <c r="D203" s="981"/>
      <c r="E203" s="981"/>
      <c r="F203" s="981"/>
      <c r="G203" s="981"/>
      <c r="H203" s="982"/>
      <c r="I203" s="983"/>
      <c r="J203" s="982"/>
      <c r="K203" s="982"/>
      <c r="L203" s="984"/>
      <c r="M203" s="985"/>
      <c r="N203" s="985"/>
      <c r="O203" s="985"/>
      <c r="P203" s="982"/>
      <c r="Q203" s="1200"/>
    </row>
    <row r="204" spans="1:136" s="606" customFormat="1" ht="12.6" customHeight="1">
      <c r="A204" s="1772" t="s">
        <v>719</v>
      </c>
      <c r="B204" s="1773"/>
      <c r="C204" s="1773"/>
      <c r="D204" s="1773"/>
      <c r="E204" s="1773"/>
      <c r="F204" s="1773"/>
      <c r="G204" s="1773"/>
      <c r="H204" s="1773"/>
      <c r="I204" s="1773"/>
      <c r="J204" s="1773"/>
      <c r="K204" s="1773"/>
      <c r="L204" s="1773"/>
      <c r="M204" s="1773"/>
      <c r="N204" s="1773"/>
      <c r="O204" s="1773"/>
      <c r="P204" s="1773"/>
      <c r="Q204" s="1774"/>
    </row>
    <row r="205" spans="1:136" ht="13.15" customHeight="1">
      <c r="A205" s="1775"/>
      <c r="B205" s="1776"/>
      <c r="C205" s="1776"/>
      <c r="D205" s="1776"/>
      <c r="E205" s="1776"/>
      <c r="F205" s="1776"/>
      <c r="G205" s="1776"/>
      <c r="H205" s="1776"/>
      <c r="I205" s="1776"/>
      <c r="J205" s="1776"/>
      <c r="K205" s="1776"/>
      <c r="L205" s="1776"/>
      <c r="M205" s="1776"/>
      <c r="N205" s="1776"/>
      <c r="O205" s="1776"/>
      <c r="P205" s="1776"/>
      <c r="Q205" s="1777"/>
    </row>
    <row r="206" spans="1:136">
      <c r="A206" s="641"/>
      <c r="I206" s="639"/>
    </row>
    <row r="207" spans="1:136" s="638" customFormat="1">
      <c r="A207" s="644"/>
      <c r="B207" s="611"/>
      <c r="C207" s="611"/>
      <c r="D207" s="611"/>
      <c r="E207" s="611"/>
      <c r="F207" s="611"/>
      <c r="G207" s="611"/>
      <c r="H207" s="606"/>
      <c r="I207" s="639"/>
      <c r="J207" s="606"/>
      <c r="K207" s="606"/>
      <c r="L207" s="613"/>
      <c r="M207" s="614"/>
      <c r="N207" s="614"/>
      <c r="O207" s="614"/>
      <c r="P207" s="606"/>
      <c r="Q207" s="606"/>
      <c r="R207" s="606"/>
      <c r="S207" s="606"/>
      <c r="T207" s="606"/>
      <c r="U207" s="606"/>
      <c r="V207" s="606"/>
      <c r="W207" s="606"/>
      <c r="X207" s="606"/>
      <c r="Y207" s="606"/>
      <c r="Z207" s="606"/>
      <c r="AA207" s="606"/>
      <c r="AB207" s="606"/>
      <c r="AC207" s="606"/>
      <c r="AD207" s="606"/>
      <c r="AE207" s="606"/>
      <c r="AF207" s="606"/>
      <c r="AG207" s="606"/>
      <c r="AH207" s="606"/>
      <c r="AI207" s="606"/>
      <c r="AJ207" s="606"/>
      <c r="AK207" s="606"/>
      <c r="AL207" s="606"/>
      <c r="AM207" s="606"/>
      <c r="AN207" s="606"/>
      <c r="AO207" s="606"/>
      <c r="AP207" s="606"/>
      <c r="AQ207" s="606"/>
      <c r="AR207" s="606"/>
      <c r="AS207" s="606"/>
      <c r="AT207" s="606"/>
      <c r="AU207" s="606"/>
      <c r="AV207" s="606"/>
      <c r="AW207" s="606"/>
      <c r="AX207" s="606"/>
      <c r="AY207" s="606"/>
      <c r="AZ207" s="606"/>
      <c r="BA207" s="606"/>
      <c r="BB207" s="606"/>
      <c r="BC207" s="606"/>
      <c r="BD207" s="606"/>
      <c r="BE207" s="606"/>
      <c r="BF207" s="606"/>
      <c r="BG207" s="606"/>
      <c r="BH207" s="606"/>
      <c r="BI207" s="606"/>
      <c r="BJ207" s="606"/>
      <c r="BK207" s="606"/>
      <c r="BL207" s="606"/>
      <c r="BM207" s="606"/>
      <c r="BN207" s="606"/>
      <c r="BO207" s="606"/>
      <c r="BP207" s="606"/>
      <c r="BQ207" s="606"/>
      <c r="BR207" s="606"/>
      <c r="BS207" s="606"/>
      <c r="BT207" s="606"/>
      <c r="BU207" s="606"/>
      <c r="BV207" s="606"/>
      <c r="BW207" s="606"/>
      <c r="BX207" s="606"/>
      <c r="BY207" s="606"/>
      <c r="BZ207" s="606"/>
      <c r="CA207" s="606"/>
      <c r="CB207" s="606"/>
      <c r="CC207" s="606"/>
      <c r="CD207" s="606"/>
      <c r="CE207" s="606"/>
      <c r="CF207" s="606"/>
      <c r="CG207" s="606"/>
      <c r="CH207" s="606"/>
      <c r="CI207" s="606"/>
      <c r="CJ207" s="606"/>
      <c r="CK207" s="606"/>
      <c r="CL207" s="606"/>
      <c r="CM207" s="606"/>
      <c r="CN207" s="606"/>
      <c r="CO207" s="606"/>
      <c r="CP207" s="606"/>
      <c r="CQ207" s="606"/>
      <c r="CR207" s="606"/>
      <c r="CS207" s="606"/>
      <c r="CT207" s="606"/>
      <c r="CU207" s="606"/>
      <c r="CV207" s="606"/>
      <c r="CW207" s="606"/>
      <c r="CX207" s="606"/>
      <c r="CY207" s="606"/>
      <c r="CZ207" s="606"/>
      <c r="DA207" s="606"/>
      <c r="DB207" s="606"/>
      <c r="DC207" s="606"/>
      <c r="DD207" s="606"/>
      <c r="DE207" s="606"/>
      <c r="DF207" s="606"/>
      <c r="DG207" s="606"/>
      <c r="DH207" s="606"/>
      <c r="DI207" s="606"/>
      <c r="DJ207" s="606"/>
      <c r="DK207" s="606"/>
      <c r="DL207" s="606"/>
      <c r="DM207" s="606"/>
      <c r="DN207" s="606"/>
      <c r="DO207" s="606"/>
      <c r="DP207" s="606"/>
      <c r="DQ207" s="606"/>
      <c r="DR207" s="606"/>
      <c r="DS207" s="606"/>
      <c r="DT207" s="606"/>
      <c r="DU207" s="606"/>
      <c r="DV207" s="606"/>
      <c r="DW207" s="606"/>
      <c r="DX207" s="606"/>
      <c r="DY207" s="606"/>
      <c r="DZ207" s="606"/>
      <c r="EA207" s="606"/>
      <c r="EB207" s="606"/>
      <c r="EC207" s="606"/>
      <c r="ED207" s="606"/>
      <c r="EE207" s="606"/>
      <c r="EF207" s="606"/>
    </row>
    <row r="208" spans="1:136">
      <c r="A208" s="644"/>
      <c r="I208" s="639"/>
      <c r="L208" s="645"/>
    </row>
    <row r="209" spans="1:9">
      <c r="A209" s="641"/>
      <c r="I209" s="639"/>
    </row>
    <row r="210" spans="1:9">
      <c r="I210" s="639"/>
    </row>
    <row r="211" spans="1:9">
      <c r="I211" s="639"/>
    </row>
    <row r="212" spans="1:9">
      <c r="I212" s="639"/>
    </row>
    <row r="213" spans="1:9">
      <c r="I213" s="639"/>
    </row>
    <row r="214" spans="1:9">
      <c r="I214" s="639"/>
    </row>
    <row r="215" spans="1:9">
      <c r="I215" s="639"/>
    </row>
    <row r="216" spans="1:9">
      <c r="I216" s="639"/>
    </row>
    <row r="217" spans="1:9">
      <c r="I217" s="639"/>
    </row>
    <row r="218" spans="1:9">
      <c r="I218" s="639"/>
    </row>
    <row r="219" spans="1:9">
      <c r="I219" s="639"/>
    </row>
    <row r="220" spans="1:9">
      <c r="I220" s="639"/>
    </row>
    <row r="221" spans="1:9">
      <c r="I221" s="639"/>
    </row>
    <row r="222" spans="1:9">
      <c r="I222" s="639"/>
    </row>
    <row r="223" spans="1:9">
      <c r="I223" s="639"/>
    </row>
    <row r="224" spans="1:9">
      <c r="I224" s="639"/>
    </row>
  </sheetData>
  <sheetProtection algorithmName="SHA-512" hashValue="k1edUIVVTb0W9aePHfUwIPNFX9DJp4xdtJpyn88SuYh9QZbgIMQxdwyVP3Gt7Uk9UnN24n+AEuH/FJuCGduIMQ==" saltValue="Mq3k/gPgiEBEPXJQGKUCBQ==" spinCount="100000" sheet="1" formatCells="0" formatColumns="0" formatRows="0" insertColumns="0" insertRows="0" insertHyperlinks="0" deleteColumns="0" deleteRows="0" sort="0" autoFilter="0" pivotTables="0"/>
  <mergeCells count="4">
    <mergeCell ref="A204:Q205"/>
    <mergeCell ref="A1:Q1"/>
    <mergeCell ref="A2:Q2"/>
    <mergeCell ref="A3:Q3"/>
  </mergeCells>
  <pageMargins left="0.7" right="0.7" top="0.75" bottom="0.75" header="0.3" footer="0.3"/>
  <pageSetup orientation="portrait" r:id="rId1"/>
  <headerFooter>
    <oddFooter>&amp;C&amp;"Times New Roman,Regular"&amp;P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51F3F-604B-40E4-ADDA-0960407AEFA6}">
  <dimension ref="A1:DR209"/>
  <sheetViews>
    <sheetView topLeftCell="A40" workbookViewId="0">
      <selection activeCell="U88" sqref="T88:U88"/>
    </sheetView>
  </sheetViews>
  <sheetFormatPr defaultColWidth="10.42578125" defaultRowHeight="12.75"/>
  <cols>
    <col min="1" max="1" width="28.7109375" style="682" customWidth="1"/>
    <col min="2" max="2" width="10.42578125" style="683" hidden="1" customWidth="1"/>
    <col min="3" max="3" width="10.42578125" style="511" hidden="1" customWidth="1"/>
    <col min="4" max="4" width="10.42578125" style="509" hidden="1" customWidth="1"/>
    <col min="5" max="7" width="10.42578125" style="511" hidden="1" customWidth="1"/>
    <col min="8" max="8" width="10.42578125" style="650" hidden="1" customWidth="1"/>
    <col min="9" max="11" width="0" style="650" hidden="1" customWidth="1"/>
    <col min="12" max="12" width="0" style="440" hidden="1" customWidth="1"/>
    <col min="13" max="13" width="10.42578125" style="650"/>
    <col min="14" max="14" width="10.42578125" style="440"/>
    <col min="15" max="15" width="10.42578125" style="681"/>
    <col min="16" max="16" width="10.42578125" style="430"/>
    <col min="17" max="250" width="10.42578125" style="650"/>
    <col min="251" max="251" width="28.7109375" style="650" customWidth="1"/>
    <col min="252" max="259" width="0" style="650" hidden="1" customWidth="1"/>
    <col min="260" max="506" width="10.42578125" style="650"/>
    <col min="507" max="507" width="28.7109375" style="650" customWidth="1"/>
    <col min="508" max="515" width="0" style="650" hidden="1" customWidth="1"/>
    <col min="516" max="762" width="10.42578125" style="650"/>
    <col min="763" max="763" width="28.7109375" style="650" customWidth="1"/>
    <col min="764" max="771" width="0" style="650" hidden="1" customWidth="1"/>
    <col min="772" max="1018" width="10.42578125" style="650"/>
    <col min="1019" max="1019" width="28.7109375" style="650" customWidth="1"/>
    <col min="1020" max="1027" width="0" style="650" hidden="1" customWidth="1"/>
    <col min="1028" max="1274" width="10.42578125" style="650"/>
    <col min="1275" max="1275" width="28.7109375" style="650" customWidth="1"/>
    <col min="1276" max="1283" width="0" style="650" hidden="1" customWidth="1"/>
    <col min="1284" max="1530" width="10.42578125" style="650"/>
    <col min="1531" max="1531" width="28.7109375" style="650" customWidth="1"/>
    <col min="1532" max="1539" width="0" style="650" hidden="1" customWidth="1"/>
    <col min="1540" max="1786" width="10.42578125" style="650"/>
    <col min="1787" max="1787" width="28.7109375" style="650" customWidth="1"/>
    <col min="1788" max="1795" width="0" style="650" hidden="1" customWidth="1"/>
    <col min="1796" max="2042" width="10.42578125" style="650"/>
    <col min="2043" max="2043" width="28.7109375" style="650" customWidth="1"/>
    <col min="2044" max="2051" width="0" style="650" hidden="1" customWidth="1"/>
    <col min="2052" max="2298" width="10.42578125" style="650"/>
    <col min="2299" max="2299" width="28.7109375" style="650" customWidth="1"/>
    <col min="2300" max="2307" width="0" style="650" hidden="1" customWidth="1"/>
    <col min="2308" max="2554" width="10.42578125" style="650"/>
    <col min="2555" max="2555" width="28.7109375" style="650" customWidth="1"/>
    <col min="2556" max="2563" width="0" style="650" hidden="1" customWidth="1"/>
    <col min="2564" max="2810" width="10.42578125" style="650"/>
    <col min="2811" max="2811" width="28.7109375" style="650" customWidth="1"/>
    <col min="2812" max="2819" width="0" style="650" hidden="1" customWidth="1"/>
    <col min="2820" max="3066" width="10.42578125" style="650"/>
    <col min="3067" max="3067" width="28.7109375" style="650" customWidth="1"/>
    <col min="3068" max="3075" width="0" style="650" hidden="1" customWidth="1"/>
    <col min="3076" max="3322" width="10.42578125" style="650"/>
    <col min="3323" max="3323" width="28.7109375" style="650" customWidth="1"/>
    <col min="3324" max="3331" width="0" style="650" hidden="1" customWidth="1"/>
    <col min="3332" max="3578" width="10.42578125" style="650"/>
    <col min="3579" max="3579" width="28.7109375" style="650" customWidth="1"/>
    <col min="3580" max="3587" width="0" style="650" hidden="1" customWidth="1"/>
    <col min="3588" max="3834" width="10.42578125" style="650"/>
    <col min="3835" max="3835" width="28.7109375" style="650" customWidth="1"/>
    <col min="3836" max="3843" width="0" style="650" hidden="1" customWidth="1"/>
    <col min="3844" max="4090" width="10.42578125" style="650"/>
    <col min="4091" max="4091" width="28.7109375" style="650" customWidth="1"/>
    <col min="4092" max="4099" width="0" style="650" hidden="1" customWidth="1"/>
    <col min="4100" max="4346" width="10.42578125" style="650"/>
    <col min="4347" max="4347" width="28.7109375" style="650" customWidth="1"/>
    <col min="4348" max="4355" width="0" style="650" hidden="1" customWidth="1"/>
    <col min="4356" max="4602" width="10.42578125" style="650"/>
    <col min="4603" max="4603" width="28.7109375" style="650" customWidth="1"/>
    <col min="4604" max="4611" width="0" style="650" hidden="1" customWidth="1"/>
    <col min="4612" max="4858" width="10.42578125" style="650"/>
    <col min="4859" max="4859" width="28.7109375" style="650" customWidth="1"/>
    <col min="4860" max="4867" width="0" style="650" hidden="1" customWidth="1"/>
    <col min="4868" max="5114" width="10.42578125" style="650"/>
    <col min="5115" max="5115" width="28.7109375" style="650" customWidth="1"/>
    <col min="5116" max="5123" width="0" style="650" hidden="1" customWidth="1"/>
    <col min="5124" max="5370" width="10.42578125" style="650"/>
    <col min="5371" max="5371" width="28.7109375" style="650" customWidth="1"/>
    <col min="5372" max="5379" width="0" style="650" hidden="1" customWidth="1"/>
    <col min="5380" max="5626" width="10.42578125" style="650"/>
    <col min="5627" max="5627" width="28.7109375" style="650" customWidth="1"/>
    <col min="5628" max="5635" width="0" style="650" hidden="1" customWidth="1"/>
    <col min="5636" max="5882" width="10.42578125" style="650"/>
    <col min="5883" max="5883" width="28.7109375" style="650" customWidth="1"/>
    <col min="5884" max="5891" width="0" style="650" hidden="1" customWidth="1"/>
    <col min="5892" max="6138" width="10.42578125" style="650"/>
    <col min="6139" max="6139" width="28.7109375" style="650" customWidth="1"/>
    <col min="6140" max="6147" width="0" style="650" hidden="1" customWidth="1"/>
    <col min="6148" max="6394" width="10.42578125" style="650"/>
    <col min="6395" max="6395" width="28.7109375" style="650" customWidth="1"/>
    <col min="6396" max="6403" width="0" style="650" hidden="1" customWidth="1"/>
    <col min="6404" max="6650" width="10.42578125" style="650"/>
    <col min="6651" max="6651" width="28.7109375" style="650" customWidth="1"/>
    <col min="6652" max="6659" width="0" style="650" hidden="1" customWidth="1"/>
    <col min="6660" max="6906" width="10.42578125" style="650"/>
    <col min="6907" max="6907" width="28.7109375" style="650" customWidth="1"/>
    <col min="6908" max="6915" width="0" style="650" hidden="1" customWidth="1"/>
    <col min="6916" max="7162" width="10.42578125" style="650"/>
    <col min="7163" max="7163" width="28.7109375" style="650" customWidth="1"/>
    <col min="7164" max="7171" width="0" style="650" hidden="1" customWidth="1"/>
    <col min="7172" max="7418" width="10.42578125" style="650"/>
    <col min="7419" max="7419" width="28.7109375" style="650" customWidth="1"/>
    <col min="7420" max="7427" width="0" style="650" hidden="1" customWidth="1"/>
    <col min="7428" max="7674" width="10.42578125" style="650"/>
    <col min="7675" max="7675" width="28.7109375" style="650" customWidth="1"/>
    <col min="7676" max="7683" width="0" style="650" hidden="1" customWidth="1"/>
    <col min="7684" max="7930" width="10.42578125" style="650"/>
    <col min="7931" max="7931" width="28.7109375" style="650" customWidth="1"/>
    <col min="7932" max="7939" width="0" style="650" hidden="1" customWidth="1"/>
    <col min="7940" max="8186" width="10.42578125" style="650"/>
    <col min="8187" max="8187" width="28.7109375" style="650" customWidth="1"/>
    <col min="8188" max="8195" width="0" style="650" hidden="1" customWidth="1"/>
    <col min="8196" max="8442" width="10.42578125" style="650"/>
    <col min="8443" max="8443" width="28.7109375" style="650" customWidth="1"/>
    <col min="8444" max="8451" width="0" style="650" hidden="1" customWidth="1"/>
    <col min="8452" max="8698" width="10.42578125" style="650"/>
    <col min="8699" max="8699" width="28.7109375" style="650" customWidth="1"/>
    <col min="8700" max="8707" width="0" style="650" hidden="1" customWidth="1"/>
    <col min="8708" max="8954" width="10.42578125" style="650"/>
    <col min="8955" max="8955" width="28.7109375" style="650" customWidth="1"/>
    <col min="8956" max="8963" width="0" style="650" hidden="1" customWidth="1"/>
    <col min="8964" max="9210" width="10.42578125" style="650"/>
    <col min="9211" max="9211" width="28.7109375" style="650" customWidth="1"/>
    <col min="9212" max="9219" width="0" style="650" hidden="1" customWidth="1"/>
    <col min="9220" max="9466" width="10.42578125" style="650"/>
    <col min="9467" max="9467" width="28.7109375" style="650" customWidth="1"/>
    <col min="9468" max="9475" width="0" style="650" hidden="1" customWidth="1"/>
    <col min="9476" max="9722" width="10.42578125" style="650"/>
    <col min="9723" max="9723" width="28.7109375" style="650" customWidth="1"/>
    <col min="9724" max="9731" width="0" style="650" hidden="1" customWidth="1"/>
    <col min="9732" max="9978" width="10.42578125" style="650"/>
    <col min="9979" max="9979" width="28.7109375" style="650" customWidth="1"/>
    <col min="9980" max="9987" width="0" style="650" hidden="1" customWidth="1"/>
    <col min="9988" max="10234" width="10.42578125" style="650"/>
    <col min="10235" max="10235" width="28.7109375" style="650" customWidth="1"/>
    <col min="10236" max="10243" width="0" style="650" hidden="1" customWidth="1"/>
    <col min="10244" max="10490" width="10.42578125" style="650"/>
    <col min="10491" max="10491" width="28.7109375" style="650" customWidth="1"/>
    <col min="10492" max="10499" width="0" style="650" hidden="1" customWidth="1"/>
    <col min="10500" max="10746" width="10.42578125" style="650"/>
    <col min="10747" max="10747" width="28.7109375" style="650" customWidth="1"/>
    <col min="10748" max="10755" width="0" style="650" hidden="1" customWidth="1"/>
    <col min="10756" max="11002" width="10.42578125" style="650"/>
    <col min="11003" max="11003" width="28.7109375" style="650" customWidth="1"/>
    <col min="11004" max="11011" width="0" style="650" hidden="1" customWidth="1"/>
    <col min="11012" max="11258" width="10.42578125" style="650"/>
    <col min="11259" max="11259" width="28.7109375" style="650" customWidth="1"/>
    <col min="11260" max="11267" width="0" style="650" hidden="1" customWidth="1"/>
    <col min="11268" max="11514" width="10.42578125" style="650"/>
    <col min="11515" max="11515" width="28.7109375" style="650" customWidth="1"/>
    <col min="11516" max="11523" width="0" style="650" hidden="1" customWidth="1"/>
    <col min="11524" max="11770" width="10.42578125" style="650"/>
    <col min="11771" max="11771" width="28.7109375" style="650" customWidth="1"/>
    <col min="11772" max="11779" width="0" style="650" hidden="1" customWidth="1"/>
    <col min="11780" max="12026" width="10.42578125" style="650"/>
    <col min="12027" max="12027" width="28.7109375" style="650" customWidth="1"/>
    <col min="12028" max="12035" width="0" style="650" hidden="1" customWidth="1"/>
    <col min="12036" max="12282" width="10.42578125" style="650"/>
    <col min="12283" max="12283" width="28.7109375" style="650" customWidth="1"/>
    <col min="12284" max="12291" width="0" style="650" hidden="1" customWidth="1"/>
    <col min="12292" max="12538" width="10.42578125" style="650"/>
    <col min="12539" max="12539" width="28.7109375" style="650" customWidth="1"/>
    <col min="12540" max="12547" width="0" style="650" hidden="1" customWidth="1"/>
    <col min="12548" max="12794" width="10.42578125" style="650"/>
    <col min="12795" max="12795" width="28.7109375" style="650" customWidth="1"/>
    <col min="12796" max="12803" width="0" style="650" hidden="1" customWidth="1"/>
    <col min="12804" max="13050" width="10.42578125" style="650"/>
    <col min="13051" max="13051" width="28.7109375" style="650" customWidth="1"/>
    <col min="13052" max="13059" width="0" style="650" hidden="1" customWidth="1"/>
    <col min="13060" max="13306" width="10.42578125" style="650"/>
    <col min="13307" max="13307" width="28.7109375" style="650" customWidth="1"/>
    <col min="13308" max="13315" width="0" style="650" hidden="1" customWidth="1"/>
    <col min="13316" max="13562" width="10.42578125" style="650"/>
    <col min="13563" max="13563" width="28.7109375" style="650" customWidth="1"/>
    <col min="13564" max="13571" width="0" style="650" hidden="1" customWidth="1"/>
    <col min="13572" max="13818" width="10.42578125" style="650"/>
    <col min="13819" max="13819" width="28.7109375" style="650" customWidth="1"/>
    <col min="13820" max="13827" width="0" style="650" hidden="1" customWidth="1"/>
    <col min="13828" max="14074" width="10.42578125" style="650"/>
    <col min="14075" max="14075" width="28.7109375" style="650" customWidth="1"/>
    <col min="14076" max="14083" width="0" style="650" hidden="1" customWidth="1"/>
    <col min="14084" max="14330" width="10.42578125" style="650"/>
    <col min="14331" max="14331" width="28.7109375" style="650" customWidth="1"/>
    <col min="14332" max="14339" width="0" style="650" hidden="1" customWidth="1"/>
    <col min="14340" max="14586" width="10.42578125" style="650"/>
    <col min="14587" max="14587" width="28.7109375" style="650" customWidth="1"/>
    <col min="14588" max="14595" width="0" style="650" hidden="1" customWidth="1"/>
    <col min="14596" max="14842" width="10.42578125" style="650"/>
    <col min="14843" max="14843" width="28.7109375" style="650" customWidth="1"/>
    <col min="14844" max="14851" width="0" style="650" hidden="1" customWidth="1"/>
    <col min="14852" max="15098" width="10.42578125" style="650"/>
    <col min="15099" max="15099" width="28.7109375" style="650" customWidth="1"/>
    <col min="15100" max="15107" width="0" style="650" hidden="1" customWidth="1"/>
    <col min="15108" max="15354" width="10.42578125" style="650"/>
    <col min="15355" max="15355" width="28.7109375" style="650" customWidth="1"/>
    <col min="15356" max="15363" width="0" style="650" hidden="1" customWidth="1"/>
    <col min="15364" max="15610" width="10.42578125" style="650"/>
    <col min="15611" max="15611" width="28.7109375" style="650" customWidth="1"/>
    <col min="15612" max="15619" width="0" style="650" hidden="1" customWidth="1"/>
    <col min="15620" max="15866" width="10.42578125" style="650"/>
    <col min="15867" max="15867" width="28.7109375" style="650" customWidth="1"/>
    <col min="15868" max="15875" width="0" style="650" hidden="1" customWidth="1"/>
    <col min="15876" max="16122" width="10.42578125" style="650"/>
    <col min="16123" max="16123" width="28.7109375" style="650" customWidth="1"/>
    <col min="16124" max="16131" width="0" style="650" hidden="1" customWidth="1"/>
    <col min="16132" max="16384" width="10.42578125" style="650"/>
  </cols>
  <sheetData>
    <row r="1" spans="1:64" ht="12" customHeight="1">
      <c r="A1" s="1736"/>
      <c r="B1" s="1787"/>
      <c r="C1" s="1787"/>
      <c r="D1" s="1787"/>
      <c r="E1" s="1787"/>
      <c r="F1" s="1787"/>
      <c r="G1" s="1787"/>
      <c r="H1" s="647"/>
      <c r="I1" s="647"/>
      <c r="J1" s="647"/>
      <c r="K1" s="647"/>
      <c r="L1" s="648"/>
      <c r="M1" s="647"/>
      <c r="N1" s="648"/>
      <c r="O1" s="649"/>
      <c r="P1" s="648"/>
      <c r="Q1" s="1201"/>
    </row>
    <row r="2" spans="1:64" ht="12" customHeight="1">
      <c r="A2" s="1756" t="s">
        <v>720</v>
      </c>
      <c r="B2" s="1757"/>
      <c r="C2" s="1757"/>
      <c r="D2" s="1757"/>
      <c r="E2" s="1757"/>
      <c r="F2" s="1757"/>
      <c r="G2" s="1757"/>
      <c r="H2" s="1757"/>
      <c r="I2" s="1757"/>
      <c r="J2" s="1757"/>
      <c r="K2" s="1757"/>
      <c r="L2" s="1757"/>
      <c r="M2" s="1757"/>
      <c r="N2" s="1757"/>
      <c r="O2" s="1757"/>
      <c r="P2" s="1757"/>
      <c r="Q2" s="1758"/>
    </row>
    <row r="3" spans="1:64" s="651" customFormat="1" ht="21.75" customHeight="1">
      <c r="A3" s="1788" t="s">
        <v>721</v>
      </c>
      <c r="B3" s="1789"/>
      <c r="C3" s="1789"/>
      <c r="D3" s="1789"/>
      <c r="E3" s="1789"/>
      <c r="F3" s="1789"/>
      <c r="G3" s="1789"/>
      <c r="H3" s="1789"/>
      <c r="I3" s="1789"/>
      <c r="J3" s="1789"/>
      <c r="K3" s="1789"/>
      <c r="L3" s="1789"/>
      <c r="M3" s="1789"/>
      <c r="N3" s="1789"/>
      <c r="O3" s="1789"/>
      <c r="P3" s="1789"/>
      <c r="Q3" s="1790"/>
    </row>
    <row r="4" spans="1:64" ht="12" customHeight="1">
      <c r="A4" s="1791" t="s">
        <v>691</v>
      </c>
      <c r="B4" s="1792"/>
      <c r="C4" s="1792"/>
      <c r="D4" s="1792"/>
      <c r="E4" s="1792"/>
      <c r="F4" s="1792"/>
      <c r="G4" s="1792"/>
      <c r="H4" s="1792"/>
      <c r="I4" s="1792"/>
      <c r="J4" s="1792"/>
      <c r="K4" s="1792"/>
      <c r="L4" s="1792"/>
      <c r="M4" s="1792"/>
      <c r="N4" s="1792"/>
      <c r="O4" s="1792"/>
      <c r="P4" s="1792"/>
      <c r="Q4" s="1793"/>
      <c r="R4" s="652"/>
      <c r="S4" s="652"/>
      <c r="T4" s="652"/>
      <c r="U4" s="652"/>
      <c r="V4" s="652"/>
      <c r="W4" s="652"/>
      <c r="X4" s="652"/>
      <c r="Y4" s="652"/>
      <c r="Z4" s="652"/>
      <c r="AA4" s="652"/>
      <c r="AB4" s="652"/>
      <c r="AC4" s="652"/>
      <c r="AD4" s="652"/>
      <c r="AE4" s="652"/>
      <c r="AF4" s="652"/>
      <c r="AG4" s="652"/>
      <c r="AH4" s="652"/>
      <c r="AI4" s="652"/>
      <c r="AJ4" s="652"/>
      <c r="AK4" s="652"/>
      <c r="AL4" s="652"/>
      <c r="AM4" s="652"/>
      <c r="AN4" s="652"/>
      <c r="AO4" s="652"/>
      <c r="AP4" s="652"/>
      <c r="AQ4" s="652"/>
      <c r="AR4" s="652"/>
      <c r="AS4" s="652"/>
      <c r="AT4" s="652"/>
      <c r="AU4" s="652"/>
      <c r="AV4" s="652"/>
      <c r="AW4" s="652"/>
      <c r="AX4" s="652"/>
      <c r="AY4" s="652"/>
      <c r="AZ4" s="652"/>
      <c r="BA4" s="652"/>
      <c r="BB4" s="652"/>
      <c r="BC4" s="652"/>
      <c r="BD4" s="652"/>
      <c r="BE4" s="652"/>
      <c r="BF4" s="652"/>
      <c r="BG4" s="652"/>
      <c r="BH4" s="652"/>
      <c r="BI4" s="652"/>
      <c r="BJ4" s="652"/>
      <c r="BK4" s="652"/>
      <c r="BL4" s="652"/>
    </row>
    <row r="5" spans="1:64" s="656" customFormat="1" ht="12" customHeight="1" thickBot="1">
      <c r="A5" s="1202" t="s">
        <v>228</v>
      </c>
      <c r="B5" s="653">
        <v>2007</v>
      </c>
      <c r="C5" s="653">
        <v>2008</v>
      </c>
      <c r="D5" s="653">
        <v>2009</v>
      </c>
      <c r="E5" s="653">
        <v>2010</v>
      </c>
      <c r="F5" s="653">
        <v>2011</v>
      </c>
      <c r="G5" s="653">
        <v>2012</v>
      </c>
      <c r="H5" s="653">
        <v>2013</v>
      </c>
      <c r="I5" s="653">
        <v>2014</v>
      </c>
      <c r="J5" s="653">
        <v>2015</v>
      </c>
      <c r="K5" s="653">
        <v>2016</v>
      </c>
      <c r="L5" s="653">
        <v>2017</v>
      </c>
      <c r="M5" s="653">
        <v>2018</v>
      </c>
      <c r="N5" s="653">
        <v>2019</v>
      </c>
      <c r="O5" s="654">
        <v>2020</v>
      </c>
      <c r="P5" s="654">
        <v>2021</v>
      </c>
      <c r="Q5" s="655">
        <v>2022</v>
      </c>
      <c r="R5" s="652"/>
      <c r="S5" s="652"/>
      <c r="T5" s="652"/>
      <c r="U5" s="652"/>
      <c r="V5" s="652"/>
      <c r="W5" s="652"/>
      <c r="X5" s="652"/>
      <c r="Y5" s="652"/>
      <c r="Z5" s="652"/>
      <c r="AA5" s="652"/>
      <c r="AB5" s="652"/>
      <c r="AC5" s="652"/>
      <c r="AD5" s="652"/>
      <c r="AE5" s="652"/>
      <c r="AF5" s="652"/>
      <c r="AG5" s="652"/>
      <c r="AH5" s="652"/>
      <c r="AI5" s="652"/>
      <c r="AJ5" s="652"/>
      <c r="AK5" s="652"/>
      <c r="AL5" s="652"/>
      <c r="AM5" s="652"/>
      <c r="AN5" s="652"/>
      <c r="AO5" s="652"/>
      <c r="AP5" s="652"/>
      <c r="AQ5" s="652"/>
      <c r="AR5" s="652"/>
      <c r="AS5" s="652"/>
      <c r="AT5" s="652"/>
      <c r="AU5" s="652"/>
      <c r="AV5" s="652"/>
      <c r="AW5" s="652"/>
      <c r="AX5" s="652"/>
      <c r="AY5" s="652"/>
      <c r="AZ5" s="652"/>
      <c r="BA5" s="652"/>
      <c r="BB5" s="652"/>
      <c r="BC5" s="652"/>
      <c r="BD5" s="652"/>
      <c r="BE5" s="652"/>
      <c r="BF5" s="652"/>
      <c r="BG5" s="652"/>
      <c r="BH5" s="652"/>
      <c r="BI5" s="652"/>
      <c r="BJ5" s="652"/>
      <c r="BK5" s="652"/>
      <c r="BL5" s="652"/>
    </row>
    <row r="6" spans="1:64" s="661" customFormat="1" ht="12" customHeight="1">
      <c r="A6" s="657" t="s">
        <v>132</v>
      </c>
      <c r="B6" s="658">
        <f t="shared" ref="B6:Q6" si="0">SUM(B7:B206)</f>
        <v>27702</v>
      </c>
      <c r="C6" s="658">
        <f t="shared" si="0"/>
        <v>38699</v>
      </c>
      <c r="D6" s="659">
        <f t="shared" si="0"/>
        <v>34544</v>
      </c>
      <c r="E6" s="659">
        <f t="shared" si="0"/>
        <v>31765</v>
      </c>
      <c r="F6" s="659">
        <f t="shared" si="0"/>
        <v>33640</v>
      </c>
      <c r="G6" s="659">
        <f t="shared" si="0"/>
        <v>33924</v>
      </c>
      <c r="H6" s="659">
        <f t="shared" si="0"/>
        <v>36834</v>
      </c>
      <c r="I6" s="659">
        <f t="shared" si="0"/>
        <v>38462</v>
      </c>
      <c r="J6" s="659">
        <f t="shared" si="0"/>
        <v>40822</v>
      </c>
      <c r="K6" s="659">
        <f t="shared" si="0"/>
        <v>50980</v>
      </c>
      <c r="L6" s="659">
        <f t="shared" si="0"/>
        <v>65636</v>
      </c>
      <c r="M6" s="659">
        <f t="shared" si="0"/>
        <v>85182</v>
      </c>
      <c r="N6" s="659">
        <f t="shared" si="0"/>
        <v>96559</v>
      </c>
      <c r="O6" s="659">
        <f t="shared" si="0"/>
        <v>99683</v>
      </c>
      <c r="P6" s="659">
        <f t="shared" si="0"/>
        <v>156689</v>
      </c>
      <c r="Q6" s="660">
        <f t="shared" si="0"/>
        <v>187838</v>
      </c>
    </row>
    <row r="7" spans="1:64" s="652" customFormat="1" ht="12" customHeight="1">
      <c r="A7" s="279"/>
      <c r="B7" s="446"/>
      <c r="C7" s="446"/>
      <c r="D7" s="446"/>
      <c r="E7" s="446"/>
      <c r="F7" s="446"/>
      <c r="G7" s="446"/>
      <c r="L7" s="438"/>
      <c r="N7" s="430"/>
      <c r="O7" s="438"/>
      <c r="P7" s="430"/>
      <c r="Q7" s="662"/>
    </row>
    <row r="8" spans="1:64" s="652" customFormat="1" ht="12" customHeight="1">
      <c r="A8" s="279" t="s">
        <v>229</v>
      </c>
      <c r="B8" s="446">
        <v>3</v>
      </c>
      <c r="C8" s="663">
        <v>5</v>
      </c>
      <c r="D8" s="664">
        <v>2</v>
      </c>
      <c r="E8" s="664">
        <v>3</v>
      </c>
      <c r="F8" s="664">
        <v>4</v>
      </c>
      <c r="G8" s="664">
        <v>2</v>
      </c>
      <c r="H8" s="665">
        <v>8</v>
      </c>
      <c r="I8" s="438">
        <v>3</v>
      </c>
      <c r="J8" s="666" t="s">
        <v>63</v>
      </c>
      <c r="K8" s="438">
        <v>1</v>
      </c>
      <c r="L8" s="438">
        <v>1</v>
      </c>
      <c r="M8" s="435">
        <v>1</v>
      </c>
      <c r="N8" s="438">
        <v>1</v>
      </c>
      <c r="O8" s="666" t="s">
        <v>63</v>
      </c>
      <c r="P8" s="666" t="s">
        <v>63</v>
      </c>
      <c r="Q8" s="924">
        <v>1</v>
      </c>
    </row>
    <row r="9" spans="1:64" s="652" customFormat="1" ht="12" customHeight="1">
      <c r="A9" s="279" t="s">
        <v>230</v>
      </c>
      <c r="B9" s="446">
        <v>7</v>
      </c>
      <c r="C9" s="663">
        <v>6</v>
      </c>
      <c r="D9" s="664">
        <v>6</v>
      </c>
      <c r="E9" s="664">
        <v>4</v>
      </c>
      <c r="F9" s="664" t="s">
        <v>63</v>
      </c>
      <c r="G9" s="664">
        <v>3</v>
      </c>
      <c r="H9" s="667" t="s">
        <v>63</v>
      </c>
      <c r="I9" s="438">
        <v>3</v>
      </c>
      <c r="J9" s="438">
        <v>1</v>
      </c>
      <c r="K9" s="438">
        <v>3</v>
      </c>
      <c r="L9" s="438">
        <v>2</v>
      </c>
      <c r="M9" s="435">
        <v>6</v>
      </c>
      <c r="N9" s="438">
        <v>3</v>
      </c>
      <c r="O9" s="438">
        <v>8</v>
      </c>
      <c r="P9" s="668">
        <v>6</v>
      </c>
      <c r="Q9" s="924">
        <v>8</v>
      </c>
    </row>
    <row r="10" spans="1:64" s="652" customFormat="1" ht="12" customHeight="1">
      <c r="A10" s="279" t="s">
        <v>231</v>
      </c>
      <c r="B10" s="669">
        <v>4</v>
      </c>
      <c r="C10" s="663">
        <v>3</v>
      </c>
      <c r="D10" s="664">
        <v>3</v>
      </c>
      <c r="E10" s="664">
        <v>3</v>
      </c>
      <c r="F10" s="664">
        <v>2</v>
      </c>
      <c r="G10" s="664">
        <v>1</v>
      </c>
      <c r="H10" s="665">
        <v>2</v>
      </c>
      <c r="I10" s="438">
        <v>2</v>
      </c>
      <c r="J10" s="666" t="s">
        <v>63</v>
      </c>
      <c r="K10" s="438">
        <v>1</v>
      </c>
      <c r="L10" s="666" t="s">
        <v>63</v>
      </c>
      <c r="M10" s="666" t="s">
        <v>63</v>
      </c>
      <c r="N10" s="438">
        <v>1</v>
      </c>
      <c r="O10" s="438">
        <v>1</v>
      </c>
      <c r="P10" s="666" t="s">
        <v>63</v>
      </c>
      <c r="Q10" s="924">
        <v>3</v>
      </c>
    </row>
    <row r="11" spans="1:64" s="652" customFormat="1" ht="12" customHeight="1">
      <c r="A11" s="279" t="s">
        <v>232</v>
      </c>
      <c r="B11" s="669">
        <v>2</v>
      </c>
      <c r="C11" s="663">
        <v>2</v>
      </c>
      <c r="D11" s="664">
        <v>1</v>
      </c>
      <c r="E11" s="664">
        <v>1</v>
      </c>
      <c r="F11" s="664">
        <v>4</v>
      </c>
      <c r="G11" s="664">
        <v>3</v>
      </c>
      <c r="H11" s="665">
        <v>4</v>
      </c>
      <c r="I11" s="667" t="s">
        <v>63</v>
      </c>
      <c r="J11" s="666" t="s">
        <v>63</v>
      </c>
      <c r="K11" s="438">
        <v>4</v>
      </c>
      <c r="L11" s="438">
        <v>9</v>
      </c>
      <c r="M11" s="666" t="s">
        <v>63</v>
      </c>
      <c r="N11" s="438">
        <v>4</v>
      </c>
      <c r="O11" s="438">
        <v>6</v>
      </c>
      <c r="P11" s="668">
        <v>4</v>
      </c>
      <c r="Q11" s="924">
        <v>2</v>
      </c>
    </row>
    <row r="12" spans="1:64" s="652" customFormat="1" ht="12" customHeight="1">
      <c r="A12" s="279" t="s">
        <v>437</v>
      </c>
      <c r="B12" s="669" t="s">
        <v>63</v>
      </c>
      <c r="C12" s="663">
        <v>1</v>
      </c>
      <c r="D12" s="664">
        <v>2</v>
      </c>
      <c r="E12" s="664" t="s">
        <v>63</v>
      </c>
      <c r="F12" s="664">
        <v>2</v>
      </c>
      <c r="G12" s="664">
        <v>2</v>
      </c>
      <c r="H12" s="665">
        <v>1</v>
      </c>
      <c r="I12" s="667" t="s">
        <v>63</v>
      </c>
      <c r="J12" s="438">
        <v>1</v>
      </c>
      <c r="K12" s="438">
        <v>1</v>
      </c>
      <c r="L12" s="666" t="s">
        <v>63</v>
      </c>
      <c r="M12" s="666" t="s">
        <v>63</v>
      </c>
      <c r="N12" s="438">
        <v>1</v>
      </c>
      <c r="O12" s="666" t="s">
        <v>63</v>
      </c>
      <c r="P12" s="666" t="s">
        <v>63</v>
      </c>
      <c r="Q12" s="924">
        <v>1</v>
      </c>
    </row>
    <row r="13" spans="1:64" ht="12" customHeight="1">
      <c r="A13" s="279" t="s">
        <v>234</v>
      </c>
      <c r="B13" s="446">
        <v>2</v>
      </c>
      <c r="C13" s="663">
        <v>8</v>
      </c>
      <c r="D13" s="664">
        <v>5</v>
      </c>
      <c r="E13" s="664">
        <v>7</v>
      </c>
      <c r="F13" s="664">
        <v>7</v>
      </c>
      <c r="G13" s="664">
        <v>25</v>
      </c>
      <c r="H13" s="665">
        <v>17</v>
      </c>
      <c r="I13" s="438">
        <v>8</v>
      </c>
      <c r="J13" s="438">
        <v>16</v>
      </c>
      <c r="K13" s="438">
        <v>1</v>
      </c>
      <c r="L13" s="438">
        <v>5</v>
      </c>
      <c r="M13" s="435">
        <v>2</v>
      </c>
      <c r="N13" s="438">
        <v>2</v>
      </c>
      <c r="O13" s="438">
        <v>4</v>
      </c>
      <c r="P13" s="668">
        <v>6</v>
      </c>
      <c r="Q13" s="1203" t="s">
        <v>63</v>
      </c>
    </row>
    <row r="14" spans="1:64" ht="12" customHeight="1">
      <c r="A14" s="279" t="s">
        <v>235</v>
      </c>
      <c r="B14" s="446">
        <v>20</v>
      </c>
      <c r="C14" s="663">
        <v>18</v>
      </c>
      <c r="D14" s="664">
        <v>13</v>
      </c>
      <c r="E14" s="664">
        <v>4</v>
      </c>
      <c r="F14" s="664">
        <v>3</v>
      </c>
      <c r="G14" s="664">
        <v>4</v>
      </c>
      <c r="H14" s="665">
        <v>5</v>
      </c>
      <c r="I14" s="438">
        <v>1</v>
      </c>
      <c r="J14" s="666" t="s">
        <v>63</v>
      </c>
      <c r="K14" s="438">
        <v>1</v>
      </c>
      <c r="L14" s="438">
        <v>1</v>
      </c>
      <c r="M14" s="666" t="s">
        <v>63</v>
      </c>
      <c r="N14" s="438">
        <v>1</v>
      </c>
      <c r="O14" s="438">
        <v>2</v>
      </c>
      <c r="P14" s="668">
        <v>3</v>
      </c>
      <c r="Q14" s="1203" t="s">
        <v>63</v>
      </c>
    </row>
    <row r="15" spans="1:64" ht="12" customHeight="1">
      <c r="A15" s="279" t="s">
        <v>236</v>
      </c>
      <c r="B15" s="446">
        <v>130</v>
      </c>
      <c r="C15" s="663">
        <v>182</v>
      </c>
      <c r="D15" s="664">
        <v>131</v>
      </c>
      <c r="E15" s="664">
        <v>127</v>
      </c>
      <c r="F15" s="664">
        <v>161</v>
      </c>
      <c r="G15" s="664">
        <v>150</v>
      </c>
      <c r="H15" s="665">
        <v>158</v>
      </c>
      <c r="I15" s="438">
        <v>126</v>
      </c>
      <c r="J15" s="438">
        <v>140</v>
      </c>
      <c r="K15" s="438">
        <v>135</v>
      </c>
      <c r="L15" s="438">
        <v>101</v>
      </c>
      <c r="M15" s="435">
        <v>159</v>
      </c>
      <c r="N15" s="438">
        <v>125</v>
      </c>
      <c r="O15" s="438">
        <v>125</v>
      </c>
      <c r="P15" s="668">
        <v>125</v>
      </c>
      <c r="Q15" s="924">
        <v>117</v>
      </c>
    </row>
    <row r="16" spans="1:64" ht="12" customHeight="1">
      <c r="A16" s="279" t="s">
        <v>237</v>
      </c>
      <c r="B16" s="446">
        <v>7</v>
      </c>
      <c r="C16" s="663">
        <v>19</v>
      </c>
      <c r="D16" s="664">
        <v>6</v>
      </c>
      <c r="E16" s="664">
        <v>8</v>
      </c>
      <c r="F16" s="664">
        <v>17</v>
      </c>
      <c r="G16" s="664">
        <v>11</v>
      </c>
      <c r="H16" s="665">
        <v>12</v>
      </c>
      <c r="I16" s="438">
        <v>20</v>
      </c>
      <c r="J16" s="438">
        <v>1</v>
      </c>
      <c r="K16" s="438">
        <v>7</v>
      </c>
      <c r="L16" s="438">
        <v>13</v>
      </c>
      <c r="M16" s="435">
        <v>17</v>
      </c>
      <c r="N16" s="438">
        <v>20</v>
      </c>
      <c r="O16" s="438">
        <v>15</v>
      </c>
      <c r="P16" s="668">
        <v>39</v>
      </c>
      <c r="Q16" s="924">
        <v>27</v>
      </c>
    </row>
    <row r="17" spans="1:17" ht="12" customHeight="1">
      <c r="A17" s="279" t="s">
        <v>238</v>
      </c>
      <c r="B17" s="669">
        <v>2</v>
      </c>
      <c r="C17" s="663">
        <v>18</v>
      </c>
      <c r="D17" s="664">
        <v>5</v>
      </c>
      <c r="E17" s="664" t="s">
        <v>63</v>
      </c>
      <c r="F17" s="664">
        <v>2</v>
      </c>
      <c r="G17" s="664">
        <v>2</v>
      </c>
      <c r="H17" s="667" t="s">
        <v>63</v>
      </c>
      <c r="I17" s="438">
        <v>1</v>
      </c>
      <c r="J17" s="666" t="s">
        <v>63</v>
      </c>
      <c r="K17" s="438">
        <v>5</v>
      </c>
      <c r="L17" s="438">
        <v>2</v>
      </c>
      <c r="M17" s="435">
        <v>1</v>
      </c>
      <c r="N17" s="438">
        <v>1</v>
      </c>
      <c r="O17" s="438">
        <v>1</v>
      </c>
      <c r="P17" s="668">
        <v>2</v>
      </c>
      <c r="Q17" s="924">
        <v>5</v>
      </c>
    </row>
    <row r="18" spans="1:17" ht="12" customHeight="1">
      <c r="A18" s="279" t="s">
        <v>239</v>
      </c>
      <c r="B18" s="446">
        <v>1076</v>
      </c>
      <c r="C18" s="663">
        <v>1609</v>
      </c>
      <c r="D18" s="664">
        <v>1383</v>
      </c>
      <c r="E18" s="664">
        <v>1295</v>
      </c>
      <c r="F18" s="664">
        <v>1338</v>
      </c>
      <c r="G18" s="664">
        <v>1331</v>
      </c>
      <c r="H18" s="665">
        <v>1385</v>
      </c>
      <c r="I18" s="438">
        <v>1564</v>
      </c>
      <c r="J18" s="438">
        <v>1445</v>
      </c>
      <c r="K18" s="438">
        <v>1940</v>
      </c>
      <c r="L18" s="438">
        <v>2016</v>
      </c>
      <c r="M18" s="435">
        <v>2388</v>
      </c>
      <c r="N18" s="438">
        <v>2733</v>
      </c>
      <c r="O18" s="438">
        <v>2971</v>
      </c>
      <c r="P18" s="670">
        <v>2623</v>
      </c>
      <c r="Q18" s="924">
        <v>2477</v>
      </c>
    </row>
    <row r="19" spans="1:17" ht="12" customHeight="1">
      <c r="A19" s="279" t="s">
        <v>240</v>
      </c>
      <c r="B19" s="446">
        <v>273</v>
      </c>
      <c r="C19" s="663">
        <v>397</v>
      </c>
      <c r="D19" s="664">
        <v>367</v>
      </c>
      <c r="E19" s="664">
        <v>322</v>
      </c>
      <c r="F19" s="664">
        <v>337</v>
      </c>
      <c r="G19" s="664">
        <v>361</v>
      </c>
      <c r="H19" s="665">
        <v>361</v>
      </c>
      <c r="I19" s="438">
        <v>369</v>
      </c>
      <c r="J19" s="438">
        <v>305</v>
      </c>
      <c r="K19" s="438">
        <v>406</v>
      </c>
      <c r="L19" s="438">
        <v>467</v>
      </c>
      <c r="M19" s="435">
        <v>454</v>
      </c>
      <c r="N19" s="438">
        <v>494</v>
      </c>
      <c r="O19" s="438">
        <v>485</v>
      </c>
      <c r="P19" s="668">
        <v>425</v>
      </c>
      <c r="Q19" s="924">
        <v>365</v>
      </c>
    </row>
    <row r="20" spans="1:17" ht="12" customHeight="1">
      <c r="A20" s="279" t="s">
        <v>241</v>
      </c>
      <c r="B20" s="446" t="s">
        <v>63</v>
      </c>
      <c r="C20" s="663" t="s">
        <v>63</v>
      </c>
      <c r="D20" s="664" t="s">
        <v>63</v>
      </c>
      <c r="E20" s="664" t="s">
        <v>63</v>
      </c>
      <c r="F20" s="664">
        <v>1</v>
      </c>
      <c r="G20" s="664">
        <v>2</v>
      </c>
      <c r="H20" s="665">
        <v>1</v>
      </c>
      <c r="I20" s="438">
        <v>1</v>
      </c>
      <c r="J20" s="666" t="s">
        <v>63</v>
      </c>
      <c r="K20" s="666" t="s">
        <v>63</v>
      </c>
      <c r="L20" s="438">
        <v>3</v>
      </c>
      <c r="M20" s="435">
        <v>1</v>
      </c>
      <c r="N20" s="438">
        <v>4</v>
      </c>
      <c r="O20" s="438">
        <v>9</v>
      </c>
      <c r="P20" s="668">
        <v>4</v>
      </c>
      <c r="Q20" s="924">
        <v>4</v>
      </c>
    </row>
    <row r="21" spans="1:17" ht="12" customHeight="1">
      <c r="A21" s="279" t="s">
        <v>242</v>
      </c>
      <c r="B21" s="446">
        <v>52</v>
      </c>
      <c r="C21" s="663">
        <v>61</v>
      </c>
      <c r="D21" s="664">
        <v>56</v>
      </c>
      <c r="E21" s="664">
        <v>44</v>
      </c>
      <c r="F21" s="664">
        <v>60</v>
      </c>
      <c r="G21" s="664">
        <v>71</v>
      </c>
      <c r="H21" s="665">
        <v>60</v>
      </c>
      <c r="I21" s="438">
        <v>56</v>
      </c>
      <c r="J21" s="438">
        <v>63</v>
      </c>
      <c r="K21" s="438">
        <v>56</v>
      </c>
      <c r="L21" s="438">
        <v>51</v>
      </c>
      <c r="M21" s="435">
        <v>36</v>
      </c>
      <c r="N21" s="438">
        <v>50</v>
      </c>
      <c r="O21" s="666" t="s">
        <v>63</v>
      </c>
      <c r="P21" s="668">
        <v>20</v>
      </c>
      <c r="Q21" s="924">
        <v>25</v>
      </c>
    </row>
    <row r="22" spans="1:17" ht="12" customHeight="1">
      <c r="A22" s="279" t="s">
        <v>243</v>
      </c>
      <c r="B22" s="446">
        <v>1</v>
      </c>
      <c r="C22" s="663" t="s">
        <v>63</v>
      </c>
      <c r="D22" s="664">
        <v>2</v>
      </c>
      <c r="E22" s="664">
        <v>3</v>
      </c>
      <c r="F22" s="664">
        <v>18</v>
      </c>
      <c r="G22" s="664">
        <v>6</v>
      </c>
      <c r="H22" s="665">
        <v>9</v>
      </c>
      <c r="I22" s="438">
        <v>4</v>
      </c>
      <c r="J22" s="438">
        <v>10</v>
      </c>
      <c r="K22" s="438">
        <v>6</v>
      </c>
      <c r="L22" s="438">
        <v>7</v>
      </c>
      <c r="M22" s="435">
        <v>2</v>
      </c>
      <c r="N22" s="438">
        <v>6</v>
      </c>
      <c r="O22" s="438">
        <v>12</v>
      </c>
      <c r="P22" s="668">
        <v>2</v>
      </c>
      <c r="Q22" s="924">
        <v>9</v>
      </c>
    </row>
    <row r="23" spans="1:17" ht="12" customHeight="1">
      <c r="A23" s="279" t="s">
        <v>244</v>
      </c>
      <c r="B23" s="446">
        <v>3</v>
      </c>
      <c r="C23" s="663">
        <v>4</v>
      </c>
      <c r="D23" s="664">
        <v>1</v>
      </c>
      <c r="E23" s="664">
        <v>3</v>
      </c>
      <c r="F23" s="664">
        <v>1</v>
      </c>
      <c r="G23" s="664">
        <v>6</v>
      </c>
      <c r="H23" s="665">
        <v>1</v>
      </c>
      <c r="I23" s="438">
        <v>1</v>
      </c>
      <c r="J23" s="438">
        <v>3</v>
      </c>
      <c r="K23" s="438">
        <v>1</v>
      </c>
      <c r="L23" s="438">
        <v>2</v>
      </c>
      <c r="M23" s="435">
        <v>13</v>
      </c>
      <c r="N23" s="438">
        <v>12</v>
      </c>
      <c r="O23" s="438">
        <v>9</v>
      </c>
      <c r="P23" s="668">
        <v>6</v>
      </c>
      <c r="Q23" s="924">
        <v>9</v>
      </c>
    </row>
    <row r="24" spans="1:17" ht="12" customHeight="1">
      <c r="A24" s="279" t="s">
        <v>245</v>
      </c>
      <c r="B24" s="446">
        <v>84</v>
      </c>
      <c r="C24" s="663">
        <v>115</v>
      </c>
      <c r="D24" s="664">
        <v>92</v>
      </c>
      <c r="E24" s="664">
        <v>62</v>
      </c>
      <c r="F24" s="664">
        <v>89</v>
      </c>
      <c r="G24" s="664">
        <v>67</v>
      </c>
      <c r="H24" s="665">
        <v>51</v>
      </c>
      <c r="I24" s="438">
        <v>51</v>
      </c>
      <c r="J24" s="438">
        <v>82</v>
      </c>
      <c r="K24" s="438">
        <v>48</v>
      </c>
      <c r="L24" s="438">
        <v>38</v>
      </c>
      <c r="M24" s="435">
        <v>44</v>
      </c>
      <c r="N24" s="438">
        <v>45</v>
      </c>
      <c r="O24" s="438">
        <v>42</v>
      </c>
      <c r="P24" s="668">
        <v>59</v>
      </c>
      <c r="Q24" s="924">
        <v>75</v>
      </c>
    </row>
    <row r="25" spans="1:17" ht="12" customHeight="1">
      <c r="A25" s="279" t="s">
        <v>246</v>
      </c>
      <c r="B25" s="446">
        <v>6</v>
      </c>
      <c r="C25" s="663">
        <v>10</v>
      </c>
      <c r="D25" s="664">
        <v>10</v>
      </c>
      <c r="E25" s="664">
        <v>6</v>
      </c>
      <c r="F25" s="664">
        <v>13</v>
      </c>
      <c r="G25" s="664">
        <v>17</v>
      </c>
      <c r="H25" s="665">
        <v>18</v>
      </c>
      <c r="I25" s="438">
        <v>15</v>
      </c>
      <c r="J25" s="438">
        <v>3</v>
      </c>
      <c r="K25" s="438">
        <v>12</v>
      </c>
      <c r="L25" s="438">
        <v>13</v>
      </c>
      <c r="M25" s="435">
        <v>18</v>
      </c>
      <c r="N25" s="438">
        <v>27</v>
      </c>
      <c r="O25" s="438">
        <v>41</v>
      </c>
      <c r="P25" s="668">
        <v>53</v>
      </c>
      <c r="Q25" s="924">
        <v>42</v>
      </c>
    </row>
    <row r="26" spans="1:17" ht="12" customHeight="1">
      <c r="A26" s="279" t="s">
        <v>247</v>
      </c>
      <c r="B26" s="446">
        <v>283</v>
      </c>
      <c r="C26" s="663">
        <v>399</v>
      </c>
      <c r="D26" s="664">
        <v>337</v>
      </c>
      <c r="E26" s="664">
        <v>309</v>
      </c>
      <c r="F26" s="664">
        <v>287</v>
      </c>
      <c r="G26" s="664">
        <v>302</v>
      </c>
      <c r="H26" s="665">
        <v>362</v>
      </c>
      <c r="I26" s="438">
        <v>408</v>
      </c>
      <c r="J26" s="438">
        <v>161</v>
      </c>
      <c r="K26" s="438">
        <v>372</v>
      </c>
      <c r="L26" s="438">
        <v>398</v>
      </c>
      <c r="M26" s="435">
        <v>567</v>
      </c>
      <c r="N26" s="438">
        <v>522</v>
      </c>
      <c r="O26" s="438">
        <v>481</v>
      </c>
      <c r="P26" s="668">
        <v>415</v>
      </c>
      <c r="Q26" s="924">
        <v>380</v>
      </c>
    </row>
    <row r="27" spans="1:17" ht="12" customHeight="1">
      <c r="A27" s="279" t="s">
        <v>248</v>
      </c>
      <c r="B27" s="446">
        <v>11</v>
      </c>
      <c r="C27" s="663">
        <v>14</v>
      </c>
      <c r="D27" s="664">
        <v>5</v>
      </c>
      <c r="E27" s="664">
        <v>20</v>
      </c>
      <c r="F27" s="664">
        <v>12</v>
      </c>
      <c r="G27" s="664">
        <v>29</v>
      </c>
      <c r="H27" s="665">
        <v>25</v>
      </c>
      <c r="I27" s="438">
        <v>16</v>
      </c>
      <c r="J27" s="438">
        <v>20</v>
      </c>
      <c r="K27" s="438">
        <v>16</v>
      </c>
      <c r="L27" s="438">
        <v>18</v>
      </c>
      <c r="M27" s="435">
        <v>23</v>
      </c>
      <c r="N27" s="438">
        <v>11</v>
      </c>
      <c r="O27" s="438">
        <v>18</v>
      </c>
      <c r="P27" s="668">
        <v>26</v>
      </c>
      <c r="Q27" s="924">
        <v>10</v>
      </c>
    </row>
    <row r="28" spans="1:17" ht="12" customHeight="1">
      <c r="A28" s="279" t="s">
        <v>249</v>
      </c>
      <c r="B28" s="669" t="s">
        <v>63</v>
      </c>
      <c r="C28" s="663">
        <v>2</v>
      </c>
      <c r="D28" s="664">
        <v>1</v>
      </c>
      <c r="E28" s="664">
        <v>1</v>
      </c>
      <c r="F28" s="664" t="s">
        <v>63</v>
      </c>
      <c r="G28" s="664" t="s">
        <v>63</v>
      </c>
      <c r="H28" s="665">
        <v>1</v>
      </c>
      <c r="I28" s="667" t="s">
        <v>63</v>
      </c>
      <c r="J28" s="666" t="s">
        <v>63</v>
      </c>
      <c r="K28" s="666" t="s">
        <v>63</v>
      </c>
      <c r="L28" s="666" t="s">
        <v>63</v>
      </c>
      <c r="M28" s="666" t="s">
        <v>63</v>
      </c>
      <c r="N28" s="666" t="s">
        <v>63</v>
      </c>
      <c r="O28" s="666" t="s">
        <v>63</v>
      </c>
      <c r="P28" s="668">
        <v>1</v>
      </c>
      <c r="Q28" s="1203" t="s">
        <v>63</v>
      </c>
    </row>
    <row r="29" spans="1:17" ht="12" customHeight="1">
      <c r="A29" s="279" t="s">
        <v>250</v>
      </c>
      <c r="B29" s="446">
        <v>129</v>
      </c>
      <c r="C29" s="663">
        <v>164</v>
      </c>
      <c r="D29" s="664">
        <v>197</v>
      </c>
      <c r="E29" s="664">
        <v>161</v>
      </c>
      <c r="F29" s="664">
        <v>105</v>
      </c>
      <c r="G29" s="664">
        <v>95</v>
      </c>
      <c r="H29" s="665">
        <v>128</v>
      </c>
      <c r="I29" s="438">
        <v>171</v>
      </c>
      <c r="J29" s="438">
        <v>194</v>
      </c>
      <c r="K29" s="438">
        <v>76</v>
      </c>
      <c r="L29" s="438">
        <v>100</v>
      </c>
      <c r="M29" s="435">
        <v>70</v>
      </c>
      <c r="N29" s="438">
        <v>71</v>
      </c>
      <c r="O29" s="438">
        <v>68</v>
      </c>
      <c r="P29" s="668">
        <v>40</v>
      </c>
      <c r="Q29" s="924">
        <v>71</v>
      </c>
    </row>
    <row r="30" spans="1:17" ht="12" customHeight="1">
      <c r="A30" s="279" t="s">
        <v>722</v>
      </c>
      <c r="B30" s="669" t="s">
        <v>63</v>
      </c>
      <c r="C30" s="663">
        <v>1</v>
      </c>
      <c r="D30" s="664" t="s">
        <v>63</v>
      </c>
      <c r="E30" s="664" t="s">
        <v>63</v>
      </c>
      <c r="F30" s="664" t="s">
        <v>63</v>
      </c>
      <c r="G30" s="664">
        <v>1</v>
      </c>
      <c r="H30" s="667" t="s">
        <v>63</v>
      </c>
      <c r="I30" s="667" t="s">
        <v>63</v>
      </c>
      <c r="J30" s="666" t="s">
        <v>63</v>
      </c>
      <c r="K30" s="666" t="s">
        <v>63</v>
      </c>
      <c r="L30" s="666" t="s">
        <v>63</v>
      </c>
      <c r="M30" s="666" t="s">
        <v>63</v>
      </c>
      <c r="N30" s="666" t="s">
        <v>63</v>
      </c>
      <c r="O30" s="666" t="s">
        <v>63</v>
      </c>
      <c r="P30" s="666" t="s">
        <v>63</v>
      </c>
      <c r="Q30" s="1203" t="s">
        <v>63</v>
      </c>
    </row>
    <row r="31" spans="1:17" ht="12" customHeight="1">
      <c r="A31" s="279" t="s">
        <v>251</v>
      </c>
      <c r="B31" s="446">
        <v>4</v>
      </c>
      <c r="C31" s="663">
        <v>4</v>
      </c>
      <c r="D31" s="664">
        <v>5</v>
      </c>
      <c r="E31" s="664">
        <v>7</v>
      </c>
      <c r="F31" s="664">
        <v>1</v>
      </c>
      <c r="G31" s="664">
        <v>3</v>
      </c>
      <c r="H31" s="665">
        <v>2</v>
      </c>
      <c r="I31" s="438">
        <v>4</v>
      </c>
      <c r="J31" s="438">
        <v>1</v>
      </c>
      <c r="K31" s="438">
        <v>1</v>
      </c>
      <c r="L31" s="438">
        <v>2</v>
      </c>
      <c r="M31" s="435">
        <v>2</v>
      </c>
      <c r="N31" s="438">
        <v>4</v>
      </c>
      <c r="O31" s="438">
        <v>8</v>
      </c>
      <c r="P31" s="668">
        <v>1</v>
      </c>
      <c r="Q31" s="924">
        <v>4</v>
      </c>
    </row>
    <row r="32" spans="1:17" ht="12" customHeight="1">
      <c r="A32" s="279" t="s">
        <v>253</v>
      </c>
      <c r="B32" s="669" t="s">
        <v>63</v>
      </c>
      <c r="C32" s="663">
        <v>1</v>
      </c>
      <c r="D32" s="664">
        <v>1</v>
      </c>
      <c r="E32" s="664" t="s">
        <v>63</v>
      </c>
      <c r="F32" s="664">
        <v>1</v>
      </c>
      <c r="G32" s="664">
        <v>2</v>
      </c>
      <c r="H32" s="665">
        <v>1</v>
      </c>
      <c r="I32" s="667" t="s">
        <v>63</v>
      </c>
      <c r="J32" s="438">
        <v>1</v>
      </c>
      <c r="K32" s="438">
        <v>2</v>
      </c>
      <c r="L32" s="438">
        <v>3</v>
      </c>
      <c r="M32" s="435">
        <v>1</v>
      </c>
      <c r="N32" s="666" t="s">
        <v>63</v>
      </c>
      <c r="O32" s="438">
        <v>1</v>
      </c>
      <c r="P32" s="668">
        <v>3</v>
      </c>
      <c r="Q32" s="924">
        <v>4</v>
      </c>
    </row>
    <row r="33" spans="1:17" ht="12" customHeight="1">
      <c r="A33" s="279" t="s">
        <v>254</v>
      </c>
      <c r="B33" s="669"/>
      <c r="C33" s="663"/>
      <c r="D33" s="664"/>
      <c r="E33" s="664" t="s">
        <v>63</v>
      </c>
      <c r="F33" s="664" t="s">
        <v>63</v>
      </c>
      <c r="G33" s="664">
        <v>2</v>
      </c>
      <c r="H33" s="665">
        <v>1</v>
      </c>
      <c r="I33" s="438">
        <v>2</v>
      </c>
      <c r="J33" s="438">
        <v>2</v>
      </c>
      <c r="K33" s="666" t="s">
        <v>63</v>
      </c>
      <c r="L33" s="666" t="s">
        <v>63</v>
      </c>
      <c r="M33" s="666" t="s">
        <v>63</v>
      </c>
      <c r="N33" s="666" t="s">
        <v>63</v>
      </c>
      <c r="O33" s="666" t="s">
        <v>63</v>
      </c>
      <c r="P33" s="666" t="s">
        <v>63</v>
      </c>
      <c r="Q33" s="1203" t="s">
        <v>63</v>
      </c>
    </row>
    <row r="34" spans="1:17" ht="12" customHeight="1">
      <c r="A34" s="279" t="s">
        <v>255</v>
      </c>
      <c r="B34" s="446">
        <v>164</v>
      </c>
      <c r="C34" s="663">
        <v>235</v>
      </c>
      <c r="D34" s="664">
        <v>227</v>
      </c>
      <c r="E34" s="664">
        <v>188</v>
      </c>
      <c r="F34" s="664">
        <v>180</v>
      </c>
      <c r="G34" s="664">
        <v>209</v>
      </c>
      <c r="H34" s="665">
        <v>242</v>
      </c>
      <c r="I34" s="438">
        <v>236</v>
      </c>
      <c r="J34" s="438">
        <v>346</v>
      </c>
      <c r="K34" s="438">
        <v>257</v>
      </c>
      <c r="L34" s="438">
        <v>301</v>
      </c>
      <c r="M34" s="435">
        <v>333</v>
      </c>
      <c r="N34" s="438">
        <v>361</v>
      </c>
      <c r="O34" s="438">
        <v>347</v>
      </c>
      <c r="P34" s="668">
        <v>308</v>
      </c>
      <c r="Q34" s="924">
        <v>254</v>
      </c>
    </row>
    <row r="35" spans="1:17" ht="12" customHeight="1">
      <c r="A35" s="279" t="s">
        <v>256</v>
      </c>
      <c r="B35" s="446">
        <v>242</v>
      </c>
      <c r="C35" s="663">
        <v>381</v>
      </c>
      <c r="D35" s="664">
        <v>323</v>
      </c>
      <c r="E35" s="664">
        <v>302</v>
      </c>
      <c r="F35" s="664">
        <v>315</v>
      </c>
      <c r="G35" s="664">
        <v>258</v>
      </c>
      <c r="H35" s="665">
        <v>396</v>
      </c>
      <c r="I35" s="438">
        <v>295</v>
      </c>
      <c r="J35" s="438">
        <v>445</v>
      </c>
      <c r="K35" s="438">
        <v>286</v>
      </c>
      <c r="L35" s="438">
        <v>426</v>
      </c>
      <c r="M35" s="435">
        <v>280</v>
      </c>
      <c r="N35" s="438">
        <v>325</v>
      </c>
      <c r="O35" s="438">
        <v>230</v>
      </c>
      <c r="P35" s="668">
        <v>184</v>
      </c>
      <c r="Q35" s="924">
        <v>144</v>
      </c>
    </row>
    <row r="36" spans="1:17" ht="12" customHeight="1">
      <c r="A36" s="279" t="s">
        <v>257</v>
      </c>
      <c r="B36" s="669">
        <v>1</v>
      </c>
      <c r="C36" s="663">
        <v>8</v>
      </c>
      <c r="D36" s="664" t="s">
        <v>63</v>
      </c>
      <c r="E36" s="664">
        <v>1</v>
      </c>
      <c r="F36" s="664" t="s">
        <v>63</v>
      </c>
      <c r="G36" s="664" t="s">
        <v>63</v>
      </c>
      <c r="H36" s="665">
        <v>3</v>
      </c>
      <c r="I36" s="438">
        <v>3</v>
      </c>
      <c r="J36" s="438">
        <v>5</v>
      </c>
      <c r="K36" s="438">
        <v>2</v>
      </c>
      <c r="L36" s="438">
        <v>5</v>
      </c>
      <c r="M36" s="435">
        <v>6</v>
      </c>
      <c r="N36" s="438">
        <v>2</v>
      </c>
      <c r="O36" s="666" t="s">
        <v>63</v>
      </c>
      <c r="P36" s="666" t="s">
        <v>63</v>
      </c>
      <c r="Q36" s="1203" t="s">
        <v>63</v>
      </c>
    </row>
    <row r="37" spans="1:17" ht="12" customHeight="1">
      <c r="A37" s="279" t="s">
        <v>258</v>
      </c>
      <c r="B37" s="446">
        <v>46</v>
      </c>
      <c r="C37" s="663">
        <v>47</v>
      </c>
      <c r="D37" s="664">
        <v>26</v>
      </c>
      <c r="E37" s="664">
        <v>24</v>
      </c>
      <c r="F37" s="664">
        <v>21</v>
      </c>
      <c r="G37" s="664">
        <v>28</v>
      </c>
      <c r="H37" s="665">
        <v>45</v>
      </c>
      <c r="I37" s="438">
        <v>59</v>
      </c>
      <c r="J37" s="438">
        <v>23</v>
      </c>
      <c r="K37" s="438">
        <v>67</v>
      </c>
      <c r="L37" s="438">
        <v>55</v>
      </c>
      <c r="M37" s="435">
        <v>109</v>
      </c>
      <c r="N37" s="438">
        <v>86</v>
      </c>
      <c r="O37" s="438">
        <v>133</v>
      </c>
      <c r="P37" s="668">
        <v>123</v>
      </c>
      <c r="Q37" s="924">
        <v>114</v>
      </c>
    </row>
    <row r="38" spans="1:17" ht="12" customHeight="1">
      <c r="A38" s="279" t="s">
        <v>259</v>
      </c>
      <c r="B38" s="446" t="s">
        <v>63</v>
      </c>
      <c r="C38" s="663" t="s">
        <v>63</v>
      </c>
      <c r="D38" s="664" t="s">
        <v>63</v>
      </c>
      <c r="E38" s="664" t="s">
        <v>63</v>
      </c>
      <c r="F38" s="664">
        <v>1</v>
      </c>
      <c r="G38" s="664" t="s">
        <v>63</v>
      </c>
      <c r="H38" s="664" t="s">
        <v>63</v>
      </c>
      <c r="I38" s="664" t="s">
        <v>63</v>
      </c>
      <c r="J38" s="666" t="s">
        <v>63</v>
      </c>
      <c r="K38" s="666" t="s">
        <v>63</v>
      </c>
      <c r="L38" s="666" t="s">
        <v>63</v>
      </c>
      <c r="M38" s="666" t="s">
        <v>63</v>
      </c>
      <c r="N38" s="666" t="s">
        <v>63</v>
      </c>
      <c r="O38" s="666" t="s">
        <v>63</v>
      </c>
      <c r="P38" s="666" t="s">
        <v>63</v>
      </c>
      <c r="Q38" s="1203" t="s">
        <v>63</v>
      </c>
    </row>
    <row r="39" spans="1:17" ht="12" customHeight="1">
      <c r="A39" s="279" t="s">
        <v>260</v>
      </c>
      <c r="B39" s="669" t="s">
        <v>63</v>
      </c>
      <c r="C39" s="663">
        <v>1</v>
      </c>
      <c r="D39" s="664" t="s">
        <v>63</v>
      </c>
      <c r="E39" s="664" t="s">
        <v>63</v>
      </c>
      <c r="F39" s="664" t="s">
        <v>63</v>
      </c>
      <c r="G39" s="664" t="s">
        <v>63</v>
      </c>
      <c r="H39" s="664" t="s">
        <v>63</v>
      </c>
      <c r="I39" s="664" t="s">
        <v>63</v>
      </c>
      <c r="J39" s="666" t="s">
        <v>63</v>
      </c>
      <c r="K39" s="666" t="s">
        <v>63</v>
      </c>
      <c r="L39" s="666" t="s">
        <v>63</v>
      </c>
      <c r="M39" s="666" t="s">
        <v>63</v>
      </c>
      <c r="N39" s="666" t="s">
        <v>63</v>
      </c>
      <c r="O39" s="666" t="s">
        <v>63</v>
      </c>
      <c r="P39" s="666" t="s">
        <v>63</v>
      </c>
      <c r="Q39" s="1203" t="s">
        <v>63</v>
      </c>
    </row>
    <row r="40" spans="1:17" ht="12" customHeight="1">
      <c r="A40" s="279" t="s">
        <v>692</v>
      </c>
      <c r="B40" s="669">
        <v>1</v>
      </c>
      <c r="C40" s="663">
        <v>1</v>
      </c>
      <c r="D40" s="664" t="s">
        <v>63</v>
      </c>
      <c r="E40" s="664">
        <v>1</v>
      </c>
      <c r="F40" s="664">
        <v>1</v>
      </c>
      <c r="G40" s="664">
        <v>1</v>
      </c>
      <c r="H40" s="667" t="s">
        <v>63</v>
      </c>
      <c r="I40" s="438">
        <v>2</v>
      </c>
      <c r="J40" s="438">
        <v>1</v>
      </c>
      <c r="K40" s="438">
        <v>2</v>
      </c>
      <c r="L40" s="438">
        <v>1</v>
      </c>
      <c r="M40" s="666" t="s">
        <v>63</v>
      </c>
      <c r="N40" s="438">
        <v>3</v>
      </c>
      <c r="O40" s="438">
        <v>4</v>
      </c>
      <c r="P40" s="668">
        <v>3</v>
      </c>
      <c r="Q40" s="924">
        <v>11</v>
      </c>
    </row>
    <row r="41" spans="1:17" ht="12" customHeight="1">
      <c r="A41" s="279" t="s">
        <v>262</v>
      </c>
      <c r="B41" s="446">
        <v>1</v>
      </c>
      <c r="C41" s="663" t="s">
        <v>63</v>
      </c>
      <c r="D41" s="664">
        <v>2</v>
      </c>
      <c r="E41" s="664">
        <v>2</v>
      </c>
      <c r="F41" s="664">
        <v>3</v>
      </c>
      <c r="G41" s="664">
        <v>2</v>
      </c>
      <c r="H41" s="665">
        <v>4</v>
      </c>
      <c r="I41" s="664" t="s">
        <v>63</v>
      </c>
      <c r="J41" s="666" t="s">
        <v>63</v>
      </c>
      <c r="K41" s="666" t="s">
        <v>63</v>
      </c>
      <c r="L41" s="666" t="s">
        <v>63</v>
      </c>
      <c r="M41" s="435">
        <v>2</v>
      </c>
      <c r="N41" s="438">
        <v>1</v>
      </c>
      <c r="O41" s="666" t="s">
        <v>63</v>
      </c>
      <c r="P41" s="666" t="s">
        <v>63</v>
      </c>
      <c r="Q41" s="1203" t="s">
        <v>63</v>
      </c>
    </row>
    <row r="42" spans="1:17" ht="12" customHeight="1">
      <c r="A42" s="279" t="s">
        <v>263</v>
      </c>
      <c r="B42" s="446">
        <v>3168</v>
      </c>
      <c r="C42" s="663">
        <v>4396</v>
      </c>
      <c r="D42" s="664">
        <v>4084</v>
      </c>
      <c r="E42" s="664">
        <v>3714</v>
      </c>
      <c r="F42" s="664">
        <v>4069</v>
      </c>
      <c r="G42" s="664">
        <v>3888</v>
      </c>
      <c r="H42" s="665">
        <v>3944</v>
      </c>
      <c r="I42" s="438">
        <v>4010</v>
      </c>
      <c r="J42" s="438">
        <v>6420</v>
      </c>
      <c r="K42" s="438">
        <v>4288</v>
      </c>
      <c r="L42" s="438">
        <v>4739</v>
      </c>
      <c r="M42" s="435">
        <v>4827</v>
      </c>
      <c r="N42" s="438">
        <v>5131</v>
      </c>
      <c r="O42" s="438">
        <v>5610</v>
      </c>
      <c r="P42" s="670">
        <v>5004</v>
      </c>
      <c r="Q42" s="924">
        <v>4767</v>
      </c>
    </row>
    <row r="43" spans="1:17" ht="12" customHeight="1">
      <c r="A43" s="279" t="s">
        <v>440</v>
      </c>
      <c r="B43" s="446"/>
      <c r="C43" s="663"/>
      <c r="D43" s="664"/>
      <c r="E43" s="664"/>
      <c r="F43" s="664"/>
      <c r="G43" s="664"/>
      <c r="H43" s="665"/>
      <c r="I43" s="438"/>
      <c r="J43" s="438"/>
      <c r="K43" s="666" t="s">
        <v>63</v>
      </c>
      <c r="L43" s="666" t="s">
        <v>63</v>
      </c>
      <c r="M43" s="666" t="s">
        <v>63</v>
      </c>
      <c r="N43" s="666" t="s">
        <v>63</v>
      </c>
      <c r="O43" s="438">
        <v>1</v>
      </c>
      <c r="P43" s="666" t="s">
        <v>63</v>
      </c>
      <c r="Q43" s="924">
        <v>1</v>
      </c>
    </row>
    <row r="44" spans="1:17" ht="12" customHeight="1">
      <c r="A44" s="279" t="s">
        <v>264</v>
      </c>
      <c r="B44" s="446">
        <v>129</v>
      </c>
      <c r="C44" s="663">
        <v>146</v>
      </c>
      <c r="D44" s="664">
        <v>170</v>
      </c>
      <c r="E44" s="664">
        <v>151</v>
      </c>
      <c r="F44" s="664">
        <v>133</v>
      </c>
      <c r="G44" s="664">
        <v>124</v>
      </c>
      <c r="H44" s="665">
        <v>155</v>
      </c>
      <c r="I44" s="438">
        <v>123</v>
      </c>
      <c r="J44" s="438">
        <v>250</v>
      </c>
      <c r="K44" s="438">
        <v>169</v>
      </c>
      <c r="L44" s="438">
        <v>202</v>
      </c>
      <c r="M44" s="435">
        <v>224</v>
      </c>
      <c r="N44" s="438">
        <v>271</v>
      </c>
      <c r="O44" s="438">
        <v>230</v>
      </c>
      <c r="P44" s="668">
        <v>177</v>
      </c>
      <c r="Q44" s="924">
        <v>159</v>
      </c>
    </row>
    <row r="45" spans="1:17" ht="12" customHeight="1">
      <c r="A45" s="279" t="s">
        <v>266</v>
      </c>
      <c r="B45" s="446">
        <v>86</v>
      </c>
      <c r="C45" s="663">
        <v>145</v>
      </c>
      <c r="D45" s="664">
        <v>84</v>
      </c>
      <c r="E45" s="664">
        <v>97</v>
      </c>
      <c r="F45" s="664">
        <v>100</v>
      </c>
      <c r="G45" s="664">
        <v>122</v>
      </c>
      <c r="H45" s="665">
        <v>92</v>
      </c>
      <c r="I45" s="438">
        <v>92</v>
      </c>
      <c r="J45" s="438">
        <v>128</v>
      </c>
      <c r="K45" s="438">
        <v>111</v>
      </c>
      <c r="L45" s="438">
        <v>109</v>
      </c>
      <c r="M45" s="435">
        <v>131</v>
      </c>
      <c r="N45" s="438">
        <v>134</v>
      </c>
      <c r="O45" s="438">
        <v>117</v>
      </c>
      <c r="P45" s="668">
        <v>139</v>
      </c>
      <c r="Q45" s="924">
        <v>141</v>
      </c>
    </row>
    <row r="46" spans="1:17" ht="12" customHeight="1">
      <c r="A46" s="671" t="s">
        <v>267</v>
      </c>
      <c r="B46" s="446">
        <v>424</v>
      </c>
      <c r="C46" s="663">
        <v>633</v>
      </c>
      <c r="D46" s="664">
        <v>521</v>
      </c>
      <c r="E46" s="664">
        <v>502</v>
      </c>
      <c r="F46" s="664">
        <v>562</v>
      </c>
      <c r="G46" s="664">
        <v>601</v>
      </c>
      <c r="H46" s="665">
        <v>775</v>
      </c>
      <c r="I46" s="438">
        <v>883</v>
      </c>
      <c r="J46" s="438">
        <v>1472</v>
      </c>
      <c r="K46" s="438">
        <v>1268</v>
      </c>
      <c r="L46" s="438">
        <v>1504</v>
      </c>
      <c r="M46" s="435">
        <v>1859</v>
      </c>
      <c r="N46" s="666">
        <v>2110</v>
      </c>
      <c r="O46" s="438">
        <v>2005</v>
      </c>
      <c r="P46" s="670">
        <v>2320</v>
      </c>
      <c r="Q46" s="924">
        <v>2148</v>
      </c>
    </row>
    <row r="47" spans="1:17" ht="12" customHeight="1">
      <c r="A47" s="672" t="s">
        <v>268</v>
      </c>
      <c r="B47" s="669" t="s">
        <v>63</v>
      </c>
      <c r="C47" s="663" t="s">
        <v>63</v>
      </c>
      <c r="D47" s="664">
        <v>2</v>
      </c>
      <c r="E47" s="664">
        <v>5</v>
      </c>
      <c r="F47" s="664">
        <v>2</v>
      </c>
      <c r="G47" s="664">
        <v>1</v>
      </c>
      <c r="H47" s="665">
        <v>1</v>
      </c>
      <c r="I47" s="438">
        <v>9</v>
      </c>
      <c r="J47" s="438">
        <v>2</v>
      </c>
      <c r="K47" s="438">
        <v>6</v>
      </c>
      <c r="L47" s="666" t="s">
        <v>63</v>
      </c>
      <c r="M47" s="666" t="s">
        <v>63</v>
      </c>
      <c r="N47" s="666" t="s">
        <v>63</v>
      </c>
      <c r="O47" s="666" t="s">
        <v>63</v>
      </c>
      <c r="P47" s="668">
        <v>11</v>
      </c>
      <c r="Q47" s="924">
        <v>13</v>
      </c>
    </row>
    <row r="48" spans="1:17" ht="12" customHeight="1">
      <c r="A48" s="226" t="s">
        <v>269</v>
      </c>
      <c r="B48" s="446">
        <v>1020</v>
      </c>
      <c r="C48" s="663">
        <v>1601</v>
      </c>
      <c r="D48" s="664">
        <v>1459</v>
      </c>
      <c r="E48" s="664">
        <v>1356</v>
      </c>
      <c r="F48" s="664">
        <v>1705</v>
      </c>
      <c r="G48" s="664">
        <v>2024</v>
      </c>
      <c r="H48" s="665">
        <v>2444</v>
      </c>
      <c r="I48" s="438">
        <v>2901</v>
      </c>
      <c r="J48" s="438">
        <v>4016</v>
      </c>
      <c r="K48" s="438">
        <v>10582</v>
      </c>
      <c r="L48" s="438">
        <v>23893</v>
      </c>
      <c r="M48" s="435">
        <v>38399</v>
      </c>
      <c r="N48" s="438">
        <v>47319</v>
      </c>
      <c r="O48" s="438">
        <v>48766</v>
      </c>
      <c r="P48" s="670">
        <v>110563</v>
      </c>
      <c r="Q48" s="924">
        <v>144579</v>
      </c>
    </row>
    <row r="49" spans="1:17" ht="12" customHeight="1">
      <c r="A49" s="279" t="s">
        <v>270</v>
      </c>
      <c r="B49" s="446">
        <v>79</v>
      </c>
      <c r="C49" s="663">
        <v>114</v>
      </c>
      <c r="D49" s="664">
        <v>115</v>
      </c>
      <c r="E49" s="664">
        <v>105</v>
      </c>
      <c r="F49" s="664">
        <v>94</v>
      </c>
      <c r="G49" s="664">
        <v>134</v>
      </c>
      <c r="H49" s="665">
        <v>132</v>
      </c>
      <c r="I49" s="438">
        <v>94</v>
      </c>
      <c r="J49" s="438">
        <v>118</v>
      </c>
      <c r="K49" s="438">
        <v>128</v>
      </c>
      <c r="L49" s="438">
        <v>142</v>
      </c>
      <c r="M49" s="435">
        <v>147</v>
      </c>
      <c r="N49" s="438">
        <v>162</v>
      </c>
      <c r="O49" s="438">
        <v>167</v>
      </c>
      <c r="P49" s="668">
        <v>111</v>
      </c>
      <c r="Q49" s="924">
        <v>125</v>
      </c>
    </row>
    <row r="50" spans="1:17" ht="12" customHeight="1">
      <c r="A50" s="279" t="s">
        <v>723</v>
      </c>
      <c r="B50" s="669">
        <v>1</v>
      </c>
      <c r="C50" s="663" t="s">
        <v>63</v>
      </c>
      <c r="D50" s="664" t="s">
        <v>63</v>
      </c>
      <c r="E50" s="664">
        <v>1</v>
      </c>
      <c r="F50" s="664" t="s">
        <v>63</v>
      </c>
      <c r="G50" s="664" t="s">
        <v>63</v>
      </c>
      <c r="H50" s="664" t="s">
        <v>63</v>
      </c>
      <c r="I50" s="664" t="s">
        <v>63</v>
      </c>
      <c r="J50" s="666" t="s">
        <v>63</v>
      </c>
      <c r="K50" s="666" t="s">
        <v>63</v>
      </c>
      <c r="L50" s="666" t="s">
        <v>63</v>
      </c>
      <c r="M50" s="666" t="s">
        <v>63</v>
      </c>
      <c r="N50" s="666" t="s">
        <v>63</v>
      </c>
      <c r="O50" s="666" t="s">
        <v>63</v>
      </c>
      <c r="P50" s="666" t="s">
        <v>63</v>
      </c>
      <c r="Q50" s="1203" t="s">
        <v>63</v>
      </c>
    </row>
    <row r="51" spans="1:17" ht="12" customHeight="1">
      <c r="A51" s="279" t="s">
        <v>693</v>
      </c>
      <c r="B51" s="669">
        <v>1</v>
      </c>
      <c r="C51" s="663">
        <v>3</v>
      </c>
      <c r="D51" s="664">
        <v>1</v>
      </c>
      <c r="E51" s="664">
        <v>1</v>
      </c>
      <c r="F51" s="664" t="s">
        <v>63</v>
      </c>
      <c r="G51" s="664">
        <v>1</v>
      </c>
      <c r="H51" s="665">
        <v>2</v>
      </c>
      <c r="I51" s="664" t="s">
        <v>63</v>
      </c>
      <c r="J51" s="666" t="s">
        <v>63</v>
      </c>
      <c r="K51" s="438">
        <v>1</v>
      </c>
      <c r="L51" s="438">
        <v>1</v>
      </c>
      <c r="M51" s="435">
        <v>2</v>
      </c>
      <c r="N51" s="666" t="s">
        <v>63</v>
      </c>
      <c r="O51" s="666" t="s">
        <v>63</v>
      </c>
      <c r="P51" s="666" t="s">
        <v>63</v>
      </c>
      <c r="Q51" s="1203" t="s">
        <v>63</v>
      </c>
    </row>
    <row r="52" spans="1:17" ht="12" customHeight="1">
      <c r="A52" s="279" t="s">
        <v>272</v>
      </c>
      <c r="B52" s="446">
        <v>16</v>
      </c>
      <c r="C52" s="663">
        <v>24</v>
      </c>
      <c r="D52" s="664">
        <v>27</v>
      </c>
      <c r="E52" s="664">
        <v>36</v>
      </c>
      <c r="F52" s="664">
        <v>21</v>
      </c>
      <c r="G52" s="664">
        <v>25</v>
      </c>
      <c r="H52" s="665">
        <v>51</v>
      </c>
      <c r="I52" s="438">
        <v>16</v>
      </c>
      <c r="J52" s="438">
        <v>36</v>
      </c>
      <c r="K52" s="438">
        <v>21</v>
      </c>
      <c r="L52" s="438">
        <v>22</v>
      </c>
      <c r="M52" s="435">
        <v>31</v>
      </c>
      <c r="N52" s="438">
        <v>30</v>
      </c>
      <c r="O52" s="438">
        <v>29</v>
      </c>
      <c r="P52" s="668">
        <v>38</v>
      </c>
      <c r="Q52" s="924">
        <v>21</v>
      </c>
    </row>
    <row r="53" spans="1:17" ht="12" customHeight="1">
      <c r="A53" s="279" t="s">
        <v>274</v>
      </c>
      <c r="B53" s="446">
        <v>8</v>
      </c>
      <c r="C53" s="663">
        <v>22</v>
      </c>
      <c r="D53" s="664">
        <v>8</v>
      </c>
      <c r="E53" s="664">
        <v>10</v>
      </c>
      <c r="F53" s="664">
        <v>14</v>
      </c>
      <c r="G53" s="664">
        <v>7</v>
      </c>
      <c r="H53" s="665">
        <v>16</v>
      </c>
      <c r="I53" s="438">
        <v>11</v>
      </c>
      <c r="J53" s="438">
        <v>4</v>
      </c>
      <c r="K53" s="438">
        <v>18</v>
      </c>
      <c r="L53" s="438">
        <v>17</v>
      </c>
      <c r="M53" s="435">
        <v>20</v>
      </c>
      <c r="N53" s="438">
        <v>22</v>
      </c>
      <c r="O53" s="438">
        <v>25</v>
      </c>
      <c r="P53" s="668">
        <v>28</v>
      </c>
      <c r="Q53" s="924">
        <v>46</v>
      </c>
    </row>
    <row r="54" spans="1:17" ht="12" customHeight="1">
      <c r="A54" s="279" t="s">
        <v>275</v>
      </c>
      <c r="B54" s="669">
        <v>3</v>
      </c>
      <c r="C54" s="663">
        <v>16</v>
      </c>
      <c r="D54" s="664">
        <v>6</v>
      </c>
      <c r="E54" s="664">
        <v>7</v>
      </c>
      <c r="F54" s="664">
        <v>7</v>
      </c>
      <c r="G54" s="664">
        <v>4</v>
      </c>
      <c r="H54" s="665">
        <v>8</v>
      </c>
      <c r="I54" s="438">
        <v>1</v>
      </c>
      <c r="J54" s="438">
        <v>2</v>
      </c>
      <c r="K54" s="438">
        <v>11</v>
      </c>
      <c r="L54" s="438">
        <v>11</v>
      </c>
      <c r="M54" s="435">
        <v>5</v>
      </c>
      <c r="N54" s="438">
        <v>5</v>
      </c>
      <c r="O54" s="438">
        <v>2</v>
      </c>
      <c r="P54" s="668">
        <v>4</v>
      </c>
      <c r="Q54" s="924">
        <v>4</v>
      </c>
    </row>
    <row r="55" spans="1:17" ht="12" customHeight="1">
      <c r="A55" s="279" t="s">
        <v>724</v>
      </c>
      <c r="B55" s="446" t="s">
        <v>63</v>
      </c>
      <c r="C55" s="663" t="s">
        <v>63</v>
      </c>
      <c r="D55" s="664" t="s">
        <v>63</v>
      </c>
      <c r="E55" s="664" t="s">
        <v>63</v>
      </c>
      <c r="F55" s="664">
        <v>1</v>
      </c>
      <c r="G55" s="664">
        <v>9</v>
      </c>
      <c r="H55" s="665">
        <v>18</v>
      </c>
      <c r="I55" s="438">
        <v>8</v>
      </c>
      <c r="J55" s="438">
        <v>56</v>
      </c>
      <c r="K55" s="438">
        <v>28</v>
      </c>
      <c r="L55" s="438">
        <v>16</v>
      </c>
      <c r="M55" s="435">
        <v>30</v>
      </c>
      <c r="N55" s="438">
        <v>20</v>
      </c>
      <c r="O55" s="438">
        <v>8</v>
      </c>
      <c r="P55" s="668">
        <v>8</v>
      </c>
      <c r="Q55" s="924">
        <v>18</v>
      </c>
    </row>
    <row r="56" spans="1:17" ht="12" customHeight="1">
      <c r="A56" s="279" t="s">
        <v>277</v>
      </c>
      <c r="B56" s="446">
        <v>19</v>
      </c>
      <c r="C56" s="663">
        <v>41</v>
      </c>
      <c r="D56" s="664">
        <v>37</v>
      </c>
      <c r="E56" s="664">
        <v>44</v>
      </c>
      <c r="F56" s="664">
        <v>78</v>
      </c>
      <c r="G56" s="664">
        <v>80</v>
      </c>
      <c r="H56" s="665">
        <v>135</v>
      </c>
      <c r="I56" s="438">
        <v>159</v>
      </c>
      <c r="J56" s="438">
        <v>67</v>
      </c>
      <c r="K56" s="438">
        <v>117</v>
      </c>
      <c r="L56" s="438">
        <v>114</v>
      </c>
      <c r="M56" s="435">
        <v>186</v>
      </c>
      <c r="N56" s="438">
        <v>169</v>
      </c>
      <c r="O56" s="438">
        <v>167</v>
      </c>
      <c r="P56" s="668">
        <v>173</v>
      </c>
      <c r="Q56" s="924">
        <v>166</v>
      </c>
    </row>
    <row r="57" spans="1:17" ht="12" customHeight="1">
      <c r="A57" s="279" t="s">
        <v>278</v>
      </c>
      <c r="B57" s="446">
        <v>37</v>
      </c>
      <c r="C57" s="663">
        <v>79</v>
      </c>
      <c r="D57" s="664">
        <v>69</v>
      </c>
      <c r="E57" s="664">
        <v>68</v>
      </c>
      <c r="F57" s="664">
        <v>57</v>
      </c>
      <c r="G57" s="664">
        <v>94</v>
      </c>
      <c r="H57" s="665">
        <v>107</v>
      </c>
      <c r="I57" s="438">
        <v>80</v>
      </c>
      <c r="J57" s="438">
        <v>85</v>
      </c>
      <c r="K57" s="438">
        <v>115</v>
      </c>
      <c r="L57" s="438">
        <v>129</v>
      </c>
      <c r="M57" s="435">
        <v>142</v>
      </c>
      <c r="N57" s="438">
        <v>133</v>
      </c>
      <c r="O57" s="438">
        <v>154</v>
      </c>
      <c r="P57" s="668">
        <v>150</v>
      </c>
      <c r="Q57" s="924">
        <v>95</v>
      </c>
    </row>
    <row r="58" spans="1:17" ht="12" customHeight="1">
      <c r="A58" s="279" t="s">
        <v>279</v>
      </c>
      <c r="B58" s="446">
        <v>349</v>
      </c>
      <c r="C58" s="663">
        <v>424</v>
      </c>
      <c r="D58" s="664">
        <v>424</v>
      </c>
      <c r="E58" s="664">
        <v>378</v>
      </c>
      <c r="F58" s="664">
        <v>372</v>
      </c>
      <c r="G58" s="664">
        <v>333</v>
      </c>
      <c r="H58" s="665">
        <v>377</v>
      </c>
      <c r="I58" s="438">
        <v>393</v>
      </c>
      <c r="J58" s="438">
        <v>275</v>
      </c>
      <c r="K58" s="438">
        <v>472</v>
      </c>
      <c r="L58" s="438">
        <v>442</v>
      </c>
      <c r="M58" s="435">
        <v>523</v>
      </c>
      <c r="N58" s="438">
        <v>491</v>
      </c>
      <c r="O58" s="438">
        <v>482</v>
      </c>
      <c r="P58" s="668">
        <v>438</v>
      </c>
      <c r="Q58" s="924">
        <v>473</v>
      </c>
    </row>
    <row r="59" spans="1:17" ht="12" customHeight="1">
      <c r="A59" s="279" t="s">
        <v>725</v>
      </c>
      <c r="B59" s="669" t="s">
        <v>63</v>
      </c>
      <c r="C59" s="663">
        <v>1</v>
      </c>
      <c r="D59" s="664" t="s">
        <v>63</v>
      </c>
      <c r="E59" s="664" t="s">
        <v>63</v>
      </c>
      <c r="F59" s="664" t="s">
        <v>63</v>
      </c>
      <c r="G59" s="664">
        <v>1</v>
      </c>
      <c r="H59" s="667" t="s">
        <v>63</v>
      </c>
      <c r="I59" s="667" t="s">
        <v>63</v>
      </c>
      <c r="J59" s="666" t="s">
        <v>63</v>
      </c>
      <c r="K59" s="666" t="s">
        <v>63</v>
      </c>
      <c r="L59" s="666" t="s">
        <v>63</v>
      </c>
      <c r="M59" s="666" t="s">
        <v>63</v>
      </c>
      <c r="N59" s="666" t="s">
        <v>63</v>
      </c>
      <c r="O59" s="666" t="s">
        <v>63</v>
      </c>
      <c r="P59" s="666" t="s">
        <v>63</v>
      </c>
      <c r="Q59" s="1203" t="s">
        <v>63</v>
      </c>
    </row>
    <row r="60" spans="1:17" ht="12" customHeight="1">
      <c r="A60" s="279" t="s">
        <v>694</v>
      </c>
      <c r="B60" s="669">
        <v>4</v>
      </c>
      <c r="C60" s="663">
        <v>2</v>
      </c>
      <c r="D60" s="664">
        <v>1</v>
      </c>
      <c r="E60" s="664">
        <v>1</v>
      </c>
      <c r="F60" s="664">
        <v>2</v>
      </c>
      <c r="G60" s="664">
        <v>1</v>
      </c>
      <c r="H60" s="665">
        <v>1</v>
      </c>
      <c r="I60" s="438">
        <v>2</v>
      </c>
      <c r="J60" s="438">
        <v>3</v>
      </c>
      <c r="K60" s="438">
        <v>3</v>
      </c>
      <c r="L60" s="438">
        <v>2</v>
      </c>
      <c r="M60" s="666" t="s">
        <v>63</v>
      </c>
      <c r="N60" s="438">
        <v>3</v>
      </c>
      <c r="O60" s="438">
        <v>1</v>
      </c>
      <c r="P60" s="668">
        <v>1</v>
      </c>
      <c r="Q60" s="1203" t="s">
        <v>63</v>
      </c>
    </row>
    <row r="61" spans="1:17" ht="12" customHeight="1">
      <c r="A61" s="279" t="s">
        <v>280</v>
      </c>
      <c r="B61" s="446">
        <v>29</v>
      </c>
      <c r="C61" s="663">
        <v>32</v>
      </c>
      <c r="D61" s="664">
        <v>25</v>
      </c>
      <c r="E61" s="664">
        <v>26</v>
      </c>
      <c r="F61" s="664">
        <v>47</v>
      </c>
      <c r="G61" s="664">
        <v>29</v>
      </c>
      <c r="H61" s="665">
        <v>24</v>
      </c>
      <c r="I61" s="438">
        <v>26</v>
      </c>
      <c r="J61" s="438">
        <v>29</v>
      </c>
      <c r="K61" s="438">
        <v>44</v>
      </c>
      <c r="L61" s="438">
        <v>56</v>
      </c>
      <c r="M61" s="435">
        <v>44</v>
      </c>
      <c r="N61" s="438">
        <v>53</v>
      </c>
      <c r="O61" s="438">
        <v>55</v>
      </c>
      <c r="P61" s="668">
        <v>44</v>
      </c>
      <c r="Q61" s="924">
        <v>33</v>
      </c>
    </row>
    <row r="62" spans="1:17" ht="12" customHeight="1">
      <c r="A62" s="279" t="s">
        <v>281</v>
      </c>
      <c r="B62" s="446">
        <v>17</v>
      </c>
      <c r="C62" s="663">
        <v>17</v>
      </c>
      <c r="D62" s="664">
        <v>17</v>
      </c>
      <c r="E62" s="664">
        <v>15</v>
      </c>
      <c r="F62" s="664">
        <v>23</v>
      </c>
      <c r="G62" s="664">
        <v>19</v>
      </c>
      <c r="H62" s="665">
        <v>14</v>
      </c>
      <c r="I62" s="438">
        <v>23</v>
      </c>
      <c r="J62" s="438">
        <v>20</v>
      </c>
      <c r="K62" s="438">
        <v>16</v>
      </c>
      <c r="L62" s="438">
        <v>17</v>
      </c>
      <c r="M62" s="435">
        <v>30</v>
      </c>
      <c r="N62" s="438">
        <v>40</v>
      </c>
      <c r="O62" s="438">
        <v>34</v>
      </c>
      <c r="P62" s="668">
        <v>26</v>
      </c>
      <c r="Q62" s="924">
        <v>23</v>
      </c>
    </row>
    <row r="63" spans="1:17" ht="12" customHeight="1">
      <c r="A63" s="279" t="s">
        <v>726</v>
      </c>
      <c r="B63" s="446">
        <v>8</v>
      </c>
      <c r="C63" s="663">
        <v>5</v>
      </c>
      <c r="D63" s="664">
        <v>6</v>
      </c>
      <c r="E63" s="664">
        <v>6</v>
      </c>
      <c r="F63" s="664">
        <v>8</v>
      </c>
      <c r="G63" s="664">
        <v>16</v>
      </c>
      <c r="H63" s="665">
        <v>16</v>
      </c>
      <c r="I63" s="438">
        <v>12</v>
      </c>
      <c r="J63" s="438">
        <v>14</v>
      </c>
      <c r="K63" s="438">
        <v>18</v>
      </c>
      <c r="L63" s="438">
        <v>6</v>
      </c>
      <c r="M63" s="435">
        <v>6</v>
      </c>
      <c r="N63" s="438">
        <v>9</v>
      </c>
      <c r="O63" s="438">
        <v>13</v>
      </c>
      <c r="P63" s="668">
        <v>13</v>
      </c>
      <c r="Q63" s="924">
        <v>5</v>
      </c>
    </row>
    <row r="64" spans="1:17" ht="12" customHeight="1">
      <c r="A64" s="279" t="s">
        <v>283</v>
      </c>
      <c r="B64" s="446">
        <v>22</v>
      </c>
      <c r="C64" s="663">
        <v>64</v>
      </c>
      <c r="D64" s="664">
        <v>38</v>
      </c>
      <c r="E64" s="664">
        <v>36</v>
      </c>
      <c r="F64" s="664">
        <v>20</v>
      </c>
      <c r="G64" s="664">
        <v>26</v>
      </c>
      <c r="H64" s="665">
        <v>17</v>
      </c>
      <c r="I64" s="438">
        <v>26</v>
      </c>
      <c r="J64" s="438">
        <v>20</v>
      </c>
      <c r="K64" s="438">
        <v>28</v>
      </c>
      <c r="L64" s="438">
        <v>30</v>
      </c>
      <c r="M64" s="435">
        <v>30</v>
      </c>
      <c r="N64" s="438">
        <v>40</v>
      </c>
      <c r="O64" s="438">
        <v>30</v>
      </c>
      <c r="P64" s="668">
        <v>17</v>
      </c>
      <c r="Q64" s="924">
        <v>19</v>
      </c>
    </row>
    <row r="65" spans="1:17" ht="12" customHeight="1">
      <c r="A65" s="279" t="s">
        <v>695</v>
      </c>
      <c r="B65" s="446" t="s">
        <v>63</v>
      </c>
      <c r="C65" s="663" t="s">
        <v>63</v>
      </c>
      <c r="D65" s="664" t="s">
        <v>63</v>
      </c>
      <c r="E65" s="664" t="s">
        <v>63</v>
      </c>
      <c r="F65" s="664">
        <v>1</v>
      </c>
      <c r="G65" s="664">
        <v>1</v>
      </c>
      <c r="H65" s="667" t="s">
        <v>63</v>
      </c>
      <c r="I65" s="667" t="s">
        <v>63</v>
      </c>
      <c r="J65" s="673" t="s">
        <v>63</v>
      </c>
      <c r="K65" s="666" t="s">
        <v>63</v>
      </c>
      <c r="L65" s="666" t="s">
        <v>63</v>
      </c>
      <c r="M65" s="666" t="s">
        <v>63</v>
      </c>
      <c r="N65" s="666" t="s">
        <v>63</v>
      </c>
      <c r="O65" s="666" t="s">
        <v>63</v>
      </c>
      <c r="P65" s="668">
        <v>1</v>
      </c>
      <c r="Q65" s="1203" t="s">
        <v>63</v>
      </c>
    </row>
    <row r="66" spans="1:17" ht="12" customHeight="1">
      <c r="A66" s="279" t="s">
        <v>285</v>
      </c>
      <c r="B66" s="446">
        <v>12</v>
      </c>
      <c r="C66" s="663">
        <v>9</v>
      </c>
      <c r="D66" s="664">
        <v>13</v>
      </c>
      <c r="E66" s="664">
        <v>16</v>
      </c>
      <c r="F66" s="664">
        <v>15</v>
      </c>
      <c r="G66" s="664">
        <v>14</v>
      </c>
      <c r="H66" s="665">
        <v>33</v>
      </c>
      <c r="I66" s="438">
        <v>28</v>
      </c>
      <c r="J66" s="438">
        <v>30</v>
      </c>
      <c r="K66" s="438">
        <v>36</v>
      </c>
      <c r="L66" s="438">
        <v>40</v>
      </c>
      <c r="M66" s="435">
        <v>61</v>
      </c>
      <c r="N66" s="438">
        <v>82</v>
      </c>
      <c r="O66" s="438">
        <v>73</v>
      </c>
      <c r="P66" s="668">
        <v>95</v>
      </c>
      <c r="Q66" s="924">
        <v>89</v>
      </c>
    </row>
    <row r="67" spans="1:17" ht="12" customHeight="1">
      <c r="A67" s="279" t="s">
        <v>286</v>
      </c>
      <c r="B67" s="446"/>
      <c r="C67" s="663"/>
      <c r="D67" s="664"/>
      <c r="E67" s="664"/>
      <c r="F67" s="664"/>
      <c r="G67" s="664"/>
      <c r="H67" s="665"/>
      <c r="I67" s="438"/>
      <c r="J67" s="438"/>
      <c r="K67" s="666" t="s">
        <v>63</v>
      </c>
      <c r="L67" s="666" t="s">
        <v>63</v>
      </c>
      <c r="M67" s="666" t="s">
        <v>63</v>
      </c>
      <c r="N67" s="666" t="s">
        <v>63</v>
      </c>
      <c r="O67" s="438">
        <v>2</v>
      </c>
      <c r="P67" s="668">
        <v>1</v>
      </c>
      <c r="Q67" s="924">
        <v>1</v>
      </c>
    </row>
    <row r="68" spans="1:17" ht="12" customHeight="1">
      <c r="A68" s="279" t="s">
        <v>287</v>
      </c>
      <c r="B68" s="669">
        <v>1</v>
      </c>
      <c r="C68" s="663">
        <v>3</v>
      </c>
      <c r="D68" s="664">
        <v>1</v>
      </c>
      <c r="E68" s="664">
        <v>4</v>
      </c>
      <c r="F68" s="664">
        <v>3</v>
      </c>
      <c r="G68" s="667" t="s">
        <v>63</v>
      </c>
      <c r="H68" s="665">
        <v>1</v>
      </c>
      <c r="I68" s="438">
        <v>1</v>
      </c>
      <c r="J68" s="666" t="s">
        <v>63</v>
      </c>
      <c r="K68" s="666" t="s">
        <v>63</v>
      </c>
      <c r="L68" s="666" t="s">
        <v>63</v>
      </c>
      <c r="M68" s="435">
        <v>2</v>
      </c>
      <c r="N68" s="438">
        <v>1</v>
      </c>
      <c r="O68" s="438">
        <v>1</v>
      </c>
      <c r="P68" s="666" t="s">
        <v>63</v>
      </c>
      <c r="Q68" s="924">
        <v>1</v>
      </c>
    </row>
    <row r="69" spans="1:17" ht="12" customHeight="1">
      <c r="A69" s="279" t="s">
        <v>288</v>
      </c>
      <c r="B69" s="669" t="s">
        <v>63</v>
      </c>
      <c r="C69" s="663" t="s">
        <v>63</v>
      </c>
      <c r="D69" s="664">
        <v>1</v>
      </c>
      <c r="E69" s="664" t="s">
        <v>63</v>
      </c>
      <c r="F69" s="664">
        <v>1</v>
      </c>
      <c r="G69" s="664">
        <v>1</v>
      </c>
      <c r="H69" s="665">
        <v>1</v>
      </c>
      <c r="I69" s="667" t="s">
        <v>63</v>
      </c>
      <c r="J69" s="438">
        <v>3</v>
      </c>
      <c r="K69" s="666" t="s">
        <v>63</v>
      </c>
      <c r="L69" s="666" t="s">
        <v>63</v>
      </c>
      <c r="M69" s="666" t="s">
        <v>63</v>
      </c>
      <c r="N69" s="666" t="s">
        <v>63</v>
      </c>
      <c r="O69" s="666" t="s">
        <v>63</v>
      </c>
      <c r="P69" s="666" t="s">
        <v>63</v>
      </c>
      <c r="Q69" s="1203" t="s">
        <v>63</v>
      </c>
    </row>
    <row r="70" spans="1:17" ht="12" customHeight="1">
      <c r="A70" s="279" t="s">
        <v>289</v>
      </c>
      <c r="B70" s="446">
        <v>3</v>
      </c>
      <c r="C70" s="663">
        <v>1</v>
      </c>
      <c r="D70" s="664">
        <v>2</v>
      </c>
      <c r="E70" s="664" t="s">
        <v>63</v>
      </c>
      <c r="F70" s="664">
        <v>1</v>
      </c>
      <c r="G70" s="664">
        <v>2</v>
      </c>
      <c r="H70" s="665">
        <v>1</v>
      </c>
      <c r="I70" s="438">
        <v>4</v>
      </c>
      <c r="J70" s="438">
        <v>1</v>
      </c>
      <c r="K70" s="438">
        <v>1</v>
      </c>
      <c r="L70" s="438">
        <v>3</v>
      </c>
      <c r="M70" s="435">
        <v>3</v>
      </c>
      <c r="N70" s="438">
        <v>2</v>
      </c>
      <c r="O70" s="438">
        <v>4</v>
      </c>
      <c r="P70" s="668">
        <v>3</v>
      </c>
      <c r="Q70" s="924">
        <v>3</v>
      </c>
    </row>
    <row r="71" spans="1:17" ht="12" customHeight="1">
      <c r="A71" s="279" t="s">
        <v>290</v>
      </c>
      <c r="B71" s="446">
        <v>203</v>
      </c>
      <c r="C71" s="663">
        <v>218</v>
      </c>
      <c r="D71" s="664">
        <v>221</v>
      </c>
      <c r="E71" s="664">
        <v>196</v>
      </c>
      <c r="F71" s="664">
        <v>225</v>
      </c>
      <c r="G71" s="664">
        <v>212</v>
      </c>
      <c r="H71" s="665">
        <v>217</v>
      </c>
      <c r="I71" s="438">
        <v>263</v>
      </c>
      <c r="J71" s="438">
        <v>190</v>
      </c>
      <c r="K71" s="438">
        <v>292</v>
      </c>
      <c r="L71" s="438">
        <v>330</v>
      </c>
      <c r="M71" s="435">
        <v>423</v>
      </c>
      <c r="N71" s="438">
        <v>352</v>
      </c>
      <c r="O71" s="438">
        <v>377</v>
      </c>
      <c r="P71" s="668">
        <v>364</v>
      </c>
      <c r="Q71" s="924">
        <v>313</v>
      </c>
    </row>
    <row r="72" spans="1:17" ht="12" customHeight="1">
      <c r="A72" s="279" t="s">
        <v>292</v>
      </c>
      <c r="B72" s="446">
        <v>2046</v>
      </c>
      <c r="C72" s="663">
        <v>2638</v>
      </c>
      <c r="D72" s="664">
        <v>2278</v>
      </c>
      <c r="E72" s="664">
        <v>2154</v>
      </c>
      <c r="F72" s="664">
        <v>2353</v>
      </c>
      <c r="G72" s="664">
        <v>2160</v>
      </c>
      <c r="H72" s="665">
        <v>2390</v>
      </c>
      <c r="I72" s="438">
        <v>2338</v>
      </c>
      <c r="J72" s="438">
        <v>1488</v>
      </c>
      <c r="K72" s="438">
        <v>2358</v>
      </c>
      <c r="L72" s="438">
        <v>2455</v>
      </c>
      <c r="M72" s="435">
        <v>2697</v>
      </c>
      <c r="N72" s="438">
        <v>2563</v>
      </c>
      <c r="O72" s="438">
        <v>2639</v>
      </c>
      <c r="P72" s="670">
        <v>2082</v>
      </c>
      <c r="Q72" s="924">
        <v>1870</v>
      </c>
    </row>
    <row r="73" spans="1:17" ht="12" customHeight="1">
      <c r="A73" s="279" t="s">
        <v>727</v>
      </c>
      <c r="B73" s="446">
        <v>1</v>
      </c>
      <c r="C73" s="663">
        <v>1</v>
      </c>
      <c r="D73" s="664" t="s">
        <v>63</v>
      </c>
      <c r="E73" s="664" t="s">
        <v>63</v>
      </c>
      <c r="F73" s="664" t="s">
        <v>63</v>
      </c>
      <c r="G73" s="664" t="s">
        <v>63</v>
      </c>
      <c r="H73" s="664" t="s">
        <v>63</v>
      </c>
      <c r="I73" s="664" t="s">
        <v>63</v>
      </c>
      <c r="J73" s="673" t="s">
        <v>63</v>
      </c>
      <c r="K73" s="666" t="s">
        <v>63</v>
      </c>
      <c r="L73" s="666" t="s">
        <v>63</v>
      </c>
      <c r="M73" s="666" t="s">
        <v>63</v>
      </c>
      <c r="N73" s="666" t="s">
        <v>63</v>
      </c>
      <c r="O73" s="666" t="s">
        <v>63</v>
      </c>
      <c r="P73" s="666" t="s">
        <v>63</v>
      </c>
      <c r="Q73" s="1203" t="s">
        <v>63</v>
      </c>
    </row>
    <row r="74" spans="1:17" ht="12" customHeight="1">
      <c r="A74" s="279" t="s">
        <v>291</v>
      </c>
      <c r="B74" s="669">
        <v>7</v>
      </c>
      <c r="C74" s="663">
        <v>10</v>
      </c>
      <c r="D74" s="664">
        <v>2</v>
      </c>
      <c r="E74" s="664" t="s">
        <v>63</v>
      </c>
      <c r="F74" s="664">
        <v>2</v>
      </c>
      <c r="G74" s="664" t="s">
        <v>63</v>
      </c>
      <c r="H74" s="665">
        <v>2</v>
      </c>
      <c r="I74" s="664" t="s">
        <v>63</v>
      </c>
      <c r="J74" s="438">
        <v>4</v>
      </c>
      <c r="K74" s="438">
        <v>3</v>
      </c>
      <c r="L74" s="438">
        <v>2</v>
      </c>
      <c r="M74" s="435">
        <v>3</v>
      </c>
      <c r="N74" s="438">
        <v>3</v>
      </c>
      <c r="O74" s="438">
        <v>3</v>
      </c>
      <c r="P74" s="666" t="s">
        <v>63</v>
      </c>
      <c r="Q74" s="924">
        <v>3</v>
      </c>
    </row>
    <row r="75" spans="1:17" ht="12" customHeight="1">
      <c r="A75" s="279" t="s">
        <v>293</v>
      </c>
      <c r="B75" s="669"/>
      <c r="C75" s="663"/>
      <c r="D75" s="664"/>
      <c r="E75" s="664" t="s">
        <v>63</v>
      </c>
      <c r="F75" s="664" t="s">
        <v>63</v>
      </c>
      <c r="G75" s="664">
        <v>1</v>
      </c>
      <c r="H75" s="665">
        <v>1</v>
      </c>
      <c r="I75" s="664" t="s">
        <v>63</v>
      </c>
      <c r="J75" s="673" t="s">
        <v>63</v>
      </c>
      <c r="K75" s="666" t="s">
        <v>63</v>
      </c>
      <c r="L75" s="666" t="s">
        <v>63</v>
      </c>
      <c r="M75" s="666" t="s">
        <v>63</v>
      </c>
      <c r="N75" s="666" t="s">
        <v>63</v>
      </c>
      <c r="O75" s="666" t="s">
        <v>63</v>
      </c>
      <c r="P75" s="666" t="s">
        <v>63</v>
      </c>
      <c r="Q75" s="1203" t="s">
        <v>63</v>
      </c>
    </row>
    <row r="76" spans="1:17" ht="12" customHeight="1">
      <c r="A76" s="279" t="s">
        <v>174</v>
      </c>
      <c r="B76" s="669">
        <v>1</v>
      </c>
      <c r="C76" s="663" t="s">
        <v>63</v>
      </c>
      <c r="D76" s="664" t="s">
        <v>63</v>
      </c>
      <c r="E76" s="664">
        <v>3</v>
      </c>
      <c r="F76" s="664">
        <v>4</v>
      </c>
      <c r="G76" s="664">
        <v>14</v>
      </c>
      <c r="H76" s="665">
        <v>8</v>
      </c>
      <c r="I76" s="438">
        <v>10</v>
      </c>
      <c r="J76" s="438">
        <v>9</v>
      </c>
      <c r="K76" s="438">
        <v>17</v>
      </c>
      <c r="L76" s="438">
        <v>9</v>
      </c>
      <c r="M76" s="435">
        <v>14</v>
      </c>
      <c r="N76" s="438">
        <v>18</v>
      </c>
      <c r="O76" s="438">
        <v>14</v>
      </c>
      <c r="P76" s="668">
        <v>12</v>
      </c>
      <c r="Q76" s="924">
        <v>11</v>
      </c>
    </row>
    <row r="77" spans="1:17" ht="12" customHeight="1">
      <c r="A77" s="279" t="s">
        <v>295</v>
      </c>
      <c r="B77" s="446">
        <v>3708</v>
      </c>
      <c r="C77" s="663">
        <v>4674</v>
      </c>
      <c r="D77" s="664">
        <v>4409</v>
      </c>
      <c r="E77" s="664">
        <v>3759</v>
      </c>
      <c r="F77" s="664">
        <v>3730</v>
      </c>
      <c r="G77" s="664">
        <v>3660</v>
      </c>
      <c r="H77" s="665">
        <v>3641</v>
      </c>
      <c r="I77" s="438">
        <v>3702</v>
      </c>
      <c r="J77" s="438">
        <v>2478</v>
      </c>
      <c r="K77" s="438">
        <v>3875</v>
      </c>
      <c r="L77" s="438">
        <v>3978</v>
      </c>
      <c r="M77" s="435">
        <v>4312</v>
      </c>
      <c r="N77" s="438">
        <v>4352</v>
      </c>
      <c r="O77" s="438">
        <v>4379</v>
      </c>
      <c r="P77" s="670">
        <v>3778</v>
      </c>
      <c r="Q77" s="924">
        <v>3285</v>
      </c>
    </row>
    <row r="78" spans="1:17" ht="12" customHeight="1">
      <c r="A78" s="279" t="s">
        <v>296</v>
      </c>
      <c r="B78" s="669">
        <v>1</v>
      </c>
      <c r="C78" s="663">
        <v>5</v>
      </c>
      <c r="D78" s="664">
        <v>2</v>
      </c>
      <c r="E78" s="664">
        <v>3</v>
      </c>
      <c r="F78" s="664">
        <v>2</v>
      </c>
      <c r="G78" s="664">
        <v>5</v>
      </c>
      <c r="H78" s="665">
        <v>5</v>
      </c>
      <c r="I78" s="438">
        <v>4</v>
      </c>
      <c r="J78" s="438">
        <v>3</v>
      </c>
      <c r="K78" s="666" t="s">
        <v>63</v>
      </c>
      <c r="L78" s="666" t="s">
        <v>63</v>
      </c>
      <c r="M78" s="435">
        <v>1</v>
      </c>
      <c r="N78" s="438">
        <v>1</v>
      </c>
      <c r="O78" s="666" t="s">
        <v>63</v>
      </c>
      <c r="P78" s="668">
        <v>4</v>
      </c>
      <c r="Q78" s="924">
        <v>2</v>
      </c>
    </row>
    <row r="79" spans="1:17" ht="12" customHeight="1">
      <c r="A79" s="279" t="s">
        <v>297</v>
      </c>
      <c r="B79" s="446">
        <v>11</v>
      </c>
      <c r="C79" s="663">
        <v>32</v>
      </c>
      <c r="D79" s="664">
        <v>30</v>
      </c>
      <c r="E79" s="664">
        <v>10</v>
      </c>
      <c r="F79" s="664">
        <v>29</v>
      </c>
      <c r="G79" s="664">
        <v>38</v>
      </c>
      <c r="H79" s="665">
        <v>43</v>
      </c>
      <c r="I79" s="438">
        <v>45</v>
      </c>
      <c r="J79" s="438">
        <v>39</v>
      </c>
      <c r="K79" s="438">
        <v>33</v>
      </c>
      <c r="L79" s="438">
        <v>28</v>
      </c>
      <c r="M79" s="435">
        <v>44</v>
      </c>
      <c r="N79" s="438">
        <v>50</v>
      </c>
      <c r="O79" s="438">
        <v>20</v>
      </c>
      <c r="P79" s="668">
        <v>20</v>
      </c>
      <c r="Q79" s="924">
        <v>15</v>
      </c>
    </row>
    <row r="80" spans="1:17" ht="12" customHeight="1">
      <c r="A80" s="279" t="s">
        <v>298</v>
      </c>
      <c r="B80" s="446">
        <v>40</v>
      </c>
      <c r="C80" s="663">
        <v>68</v>
      </c>
      <c r="D80" s="664">
        <v>53</v>
      </c>
      <c r="E80" s="664">
        <v>52</v>
      </c>
      <c r="F80" s="664">
        <v>42</v>
      </c>
      <c r="G80" s="664">
        <v>67</v>
      </c>
      <c r="H80" s="665">
        <v>55</v>
      </c>
      <c r="I80" s="438">
        <v>55</v>
      </c>
      <c r="J80" s="438">
        <v>63</v>
      </c>
      <c r="K80" s="438">
        <v>79</v>
      </c>
      <c r="L80" s="438">
        <v>54</v>
      </c>
      <c r="M80" s="435">
        <v>83</v>
      </c>
      <c r="N80" s="438">
        <v>79</v>
      </c>
      <c r="O80" s="438">
        <v>84</v>
      </c>
      <c r="P80" s="668">
        <v>48</v>
      </c>
      <c r="Q80" s="924">
        <v>62</v>
      </c>
    </row>
    <row r="81" spans="1:17" ht="12" customHeight="1">
      <c r="A81" s="279" t="s">
        <v>299</v>
      </c>
      <c r="B81" s="669">
        <v>1</v>
      </c>
      <c r="C81" s="663" t="s">
        <v>63</v>
      </c>
      <c r="D81" s="664" t="s">
        <v>63</v>
      </c>
      <c r="E81" s="664">
        <v>1</v>
      </c>
      <c r="F81" s="664" t="s">
        <v>63</v>
      </c>
      <c r="G81" s="664" t="s">
        <v>63</v>
      </c>
      <c r="H81" s="664" t="s">
        <v>63</v>
      </c>
      <c r="I81" s="664" t="s">
        <v>63</v>
      </c>
      <c r="J81" s="673" t="s">
        <v>63</v>
      </c>
      <c r="K81" s="666" t="s">
        <v>63</v>
      </c>
      <c r="L81" s="666" t="s">
        <v>63</v>
      </c>
      <c r="M81" s="435">
        <v>1</v>
      </c>
      <c r="N81" s="666" t="s">
        <v>63</v>
      </c>
      <c r="O81" s="666" t="s">
        <v>63</v>
      </c>
      <c r="P81" s="668">
        <v>2</v>
      </c>
      <c r="Q81" s="924">
        <v>1</v>
      </c>
    </row>
    <row r="82" spans="1:17" ht="12" customHeight="1">
      <c r="A82" s="279" t="s">
        <v>445</v>
      </c>
      <c r="B82" s="669">
        <v>1</v>
      </c>
      <c r="C82" s="663" t="s">
        <v>63</v>
      </c>
      <c r="D82" s="664" t="s">
        <v>63</v>
      </c>
      <c r="E82" s="664" t="s">
        <v>63</v>
      </c>
      <c r="F82" s="509"/>
      <c r="G82" s="664" t="s">
        <v>63</v>
      </c>
      <c r="H82" s="665">
        <v>1</v>
      </c>
      <c r="I82" s="664" t="s">
        <v>63</v>
      </c>
      <c r="J82" s="438">
        <v>4</v>
      </c>
      <c r="K82" s="438">
        <v>1</v>
      </c>
      <c r="L82" s="666" t="s">
        <v>63</v>
      </c>
      <c r="M82" s="666" t="s">
        <v>63</v>
      </c>
      <c r="N82" s="666" t="s">
        <v>63</v>
      </c>
      <c r="O82" s="438">
        <v>2</v>
      </c>
      <c r="P82" s="666" t="s">
        <v>63</v>
      </c>
      <c r="Q82" s="1203" t="s">
        <v>63</v>
      </c>
    </row>
    <row r="83" spans="1:17" ht="12" customHeight="1">
      <c r="A83" s="279" t="s">
        <v>302</v>
      </c>
      <c r="B83" s="446">
        <v>30</v>
      </c>
      <c r="C83" s="663" t="s">
        <v>63</v>
      </c>
      <c r="D83" s="664" t="s">
        <v>63</v>
      </c>
      <c r="E83" s="664">
        <v>24</v>
      </c>
      <c r="F83" s="664" t="s">
        <v>63</v>
      </c>
      <c r="G83" s="664" t="s">
        <v>63</v>
      </c>
      <c r="H83" s="664" t="s">
        <v>63</v>
      </c>
      <c r="I83" s="664" t="s">
        <v>63</v>
      </c>
      <c r="J83" s="673" t="s">
        <v>63</v>
      </c>
      <c r="K83" s="666" t="s">
        <v>63</v>
      </c>
      <c r="L83" s="438">
        <v>15</v>
      </c>
      <c r="M83" s="666" t="s">
        <v>63</v>
      </c>
      <c r="N83" s="666" t="s">
        <v>63</v>
      </c>
      <c r="O83" s="438">
        <v>38</v>
      </c>
      <c r="P83" s="668">
        <v>36</v>
      </c>
      <c r="Q83" s="924">
        <v>26</v>
      </c>
    </row>
    <row r="84" spans="1:17" ht="12" customHeight="1">
      <c r="A84" s="279" t="s">
        <v>303</v>
      </c>
      <c r="B84" s="446"/>
      <c r="C84" s="663"/>
      <c r="D84" s="664"/>
      <c r="E84" s="664" t="s">
        <v>63</v>
      </c>
      <c r="F84" s="664" t="s">
        <v>63</v>
      </c>
      <c r="G84" s="664" t="s">
        <v>63</v>
      </c>
      <c r="H84" s="664" t="s">
        <v>63</v>
      </c>
      <c r="I84" s="664">
        <v>12</v>
      </c>
      <c r="J84" s="438">
        <v>23</v>
      </c>
      <c r="K84" s="438">
        <v>13</v>
      </c>
      <c r="L84" s="438">
        <v>13</v>
      </c>
      <c r="M84" s="435">
        <v>7</v>
      </c>
      <c r="N84" s="438">
        <v>14</v>
      </c>
      <c r="O84" s="438">
        <v>16</v>
      </c>
      <c r="P84" s="668">
        <v>20</v>
      </c>
      <c r="Q84" s="924">
        <v>7</v>
      </c>
    </row>
    <row r="85" spans="1:17" ht="12" customHeight="1">
      <c r="A85" s="279" t="s">
        <v>304</v>
      </c>
      <c r="B85" s="446"/>
      <c r="C85" s="663"/>
      <c r="D85" s="664"/>
      <c r="E85" s="664" t="s">
        <v>63</v>
      </c>
      <c r="F85" s="664" t="s">
        <v>63</v>
      </c>
      <c r="G85" s="664">
        <v>1</v>
      </c>
      <c r="H85" s="667" t="s">
        <v>63</v>
      </c>
      <c r="I85" s="667" t="s">
        <v>63</v>
      </c>
      <c r="J85" s="673" t="s">
        <v>63</v>
      </c>
      <c r="K85" s="666" t="s">
        <v>63</v>
      </c>
      <c r="L85" s="666" t="s">
        <v>63</v>
      </c>
      <c r="M85" s="666" t="s">
        <v>63</v>
      </c>
      <c r="N85" s="666" t="s">
        <v>63</v>
      </c>
      <c r="O85" s="666" t="s">
        <v>63</v>
      </c>
      <c r="P85" s="666" t="s">
        <v>63</v>
      </c>
      <c r="Q85" s="1203" t="s">
        <v>63</v>
      </c>
    </row>
    <row r="86" spans="1:17" ht="12" customHeight="1">
      <c r="A86" s="279" t="s">
        <v>728</v>
      </c>
      <c r="B86" s="446" t="s">
        <v>63</v>
      </c>
      <c r="C86" s="663" t="s">
        <v>63</v>
      </c>
      <c r="D86" s="664" t="s">
        <v>63</v>
      </c>
      <c r="E86" s="664" t="s">
        <v>63</v>
      </c>
      <c r="F86" s="664">
        <v>1</v>
      </c>
      <c r="G86" s="664">
        <v>3</v>
      </c>
      <c r="H86" s="665">
        <v>1</v>
      </c>
      <c r="I86" s="667" t="s">
        <v>63</v>
      </c>
      <c r="J86" s="673" t="s">
        <v>63</v>
      </c>
      <c r="K86" s="666" t="s">
        <v>63</v>
      </c>
      <c r="L86" s="666" t="s">
        <v>63</v>
      </c>
      <c r="M86" s="666" t="s">
        <v>63</v>
      </c>
      <c r="N86" s="666" t="s">
        <v>63</v>
      </c>
      <c r="O86" s="666" t="s">
        <v>63</v>
      </c>
      <c r="P86" s="666" t="s">
        <v>63</v>
      </c>
      <c r="Q86" s="1203" t="s">
        <v>63</v>
      </c>
    </row>
    <row r="87" spans="1:17" ht="12" customHeight="1">
      <c r="A87" s="279" t="s">
        <v>305</v>
      </c>
      <c r="B87" s="446">
        <v>2</v>
      </c>
      <c r="C87" s="663">
        <v>4</v>
      </c>
      <c r="D87" s="664">
        <v>5</v>
      </c>
      <c r="E87" s="664" t="s">
        <v>63</v>
      </c>
      <c r="F87" s="664">
        <v>4</v>
      </c>
      <c r="G87" s="664">
        <v>3</v>
      </c>
      <c r="H87" s="665">
        <v>3</v>
      </c>
      <c r="I87" s="438">
        <v>4</v>
      </c>
      <c r="J87" s="438">
        <v>3</v>
      </c>
      <c r="K87" s="438">
        <v>4</v>
      </c>
      <c r="L87" s="438">
        <v>1</v>
      </c>
      <c r="M87" s="435">
        <v>3</v>
      </c>
      <c r="N87" s="666" t="s">
        <v>63</v>
      </c>
      <c r="O87" s="438">
        <v>1</v>
      </c>
      <c r="P87" s="666" t="s">
        <v>63</v>
      </c>
      <c r="Q87" s="1203" t="s">
        <v>63</v>
      </c>
    </row>
    <row r="88" spans="1:17" ht="12" customHeight="1">
      <c r="A88" s="279" t="s">
        <v>306</v>
      </c>
      <c r="B88" s="669">
        <v>1</v>
      </c>
      <c r="C88" s="663">
        <v>6</v>
      </c>
      <c r="D88" s="664">
        <v>2</v>
      </c>
      <c r="E88" s="664">
        <v>5</v>
      </c>
      <c r="F88" s="664">
        <v>2</v>
      </c>
      <c r="G88" s="664">
        <v>4</v>
      </c>
      <c r="H88" s="665">
        <v>3</v>
      </c>
      <c r="I88" s="438">
        <v>3</v>
      </c>
      <c r="J88" s="673" t="s">
        <v>63</v>
      </c>
      <c r="K88" s="438">
        <v>3</v>
      </c>
      <c r="L88" s="438">
        <v>1</v>
      </c>
      <c r="M88" s="666" t="s">
        <v>63</v>
      </c>
      <c r="N88" s="438">
        <v>2</v>
      </c>
      <c r="O88" s="438">
        <v>3</v>
      </c>
      <c r="P88" s="668">
        <v>3</v>
      </c>
      <c r="Q88" s="1203" t="s">
        <v>63</v>
      </c>
    </row>
    <row r="89" spans="1:17" ht="12" customHeight="1">
      <c r="A89" s="279" t="s">
        <v>307</v>
      </c>
      <c r="B89" s="446">
        <v>2</v>
      </c>
      <c r="C89" s="663">
        <v>12</v>
      </c>
      <c r="D89" s="664">
        <v>8</v>
      </c>
      <c r="E89" s="664">
        <v>17</v>
      </c>
      <c r="F89" s="664">
        <v>4</v>
      </c>
      <c r="G89" s="664">
        <v>7</v>
      </c>
      <c r="H89" s="665">
        <v>5</v>
      </c>
      <c r="I89" s="438">
        <v>1</v>
      </c>
      <c r="J89" s="438">
        <v>8</v>
      </c>
      <c r="K89" s="438">
        <v>5</v>
      </c>
      <c r="L89" s="438">
        <v>3</v>
      </c>
      <c r="M89" s="435">
        <v>2</v>
      </c>
      <c r="N89" s="438">
        <v>10</v>
      </c>
      <c r="O89" s="438">
        <v>9</v>
      </c>
      <c r="P89" s="668">
        <v>15</v>
      </c>
      <c r="Q89" s="924">
        <v>7</v>
      </c>
    </row>
    <row r="90" spans="1:17" ht="12" customHeight="1">
      <c r="A90" s="279" t="s">
        <v>308</v>
      </c>
      <c r="B90" s="446">
        <v>39</v>
      </c>
      <c r="C90" s="663">
        <v>45</v>
      </c>
      <c r="D90" s="664">
        <v>36</v>
      </c>
      <c r="E90" s="664">
        <v>64</v>
      </c>
      <c r="F90" s="664">
        <v>36</v>
      </c>
      <c r="G90" s="664">
        <v>34</v>
      </c>
      <c r="H90" s="665">
        <v>52</v>
      </c>
      <c r="I90" s="438">
        <v>42</v>
      </c>
      <c r="J90" s="438">
        <v>50</v>
      </c>
      <c r="K90" s="438">
        <v>41</v>
      </c>
      <c r="L90" s="438">
        <v>41</v>
      </c>
      <c r="M90" s="435">
        <v>63</v>
      </c>
      <c r="N90" s="438">
        <v>62</v>
      </c>
      <c r="O90" s="438">
        <v>74</v>
      </c>
      <c r="P90" s="668">
        <v>34</v>
      </c>
      <c r="Q90" s="924">
        <v>46</v>
      </c>
    </row>
    <row r="91" spans="1:17" ht="12" customHeight="1">
      <c r="A91" s="279" t="s">
        <v>309</v>
      </c>
      <c r="B91" s="446">
        <v>32</v>
      </c>
      <c r="C91" s="663">
        <v>62</v>
      </c>
      <c r="D91" s="664">
        <v>66</v>
      </c>
      <c r="E91" s="664">
        <v>48</v>
      </c>
      <c r="F91" s="664">
        <v>17</v>
      </c>
      <c r="G91" s="664">
        <v>29</v>
      </c>
      <c r="H91" s="665">
        <v>37</v>
      </c>
      <c r="I91" s="438">
        <v>26</v>
      </c>
      <c r="J91" s="438">
        <v>9</v>
      </c>
      <c r="K91" s="438">
        <v>36</v>
      </c>
      <c r="L91" s="438">
        <v>29</v>
      </c>
      <c r="M91" s="435">
        <v>33</v>
      </c>
      <c r="N91" s="438">
        <v>28</v>
      </c>
      <c r="O91" s="438">
        <v>56</v>
      </c>
      <c r="P91" s="668">
        <v>34</v>
      </c>
      <c r="Q91" s="924">
        <v>24</v>
      </c>
    </row>
    <row r="92" spans="1:17" ht="12" customHeight="1">
      <c r="A92" s="279" t="s">
        <v>310</v>
      </c>
      <c r="B92" s="446">
        <v>129</v>
      </c>
      <c r="C92" s="663">
        <v>186</v>
      </c>
      <c r="D92" s="664">
        <v>213</v>
      </c>
      <c r="E92" s="664">
        <v>202</v>
      </c>
      <c r="F92" s="664">
        <v>252</v>
      </c>
      <c r="G92" s="664">
        <v>259</v>
      </c>
      <c r="H92" s="665">
        <v>294</v>
      </c>
      <c r="I92" s="438">
        <v>249</v>
      </c>
      <c r="J92" s="438">
        <v>364</v>
      </c>
      <c r="K92" s="438">
        <v>315</v>
      </c>
      <c r="L92" s="438">
        <v>386</v>
      </c>
      <c r="M92" s="435">
        <v>480</v>
      </c>
      <c r="N92" s="438">
        <v>584</v>
      </c>
      <c r="O92" s="438">
        <v>668</v>
      </c>
      <c r="P92" s="668">
        <v>557</v>
      </c>
      <c r="Q92" s="924">
        <v>585</v>
      </c>
    </row>
    <row r="93" spans="1:17" ht="12" customHeight="1">
      <c r="A93" s="279" t="s">
        <v>311</v>
      </c>
      <c r="B93" s="446">
        <v>23</v>
      </c>
      <c r="C93" s="663">
        <v>36</v>
      </c>
      <c r="D93" s="664">
        <v>29</v>
      </c>
      <c r="E93" s="664">
        <v>36</v>
      </c>
      <c r="F93" s="664">
        <v>23</v>
      </c>
      <c r="G93" s="664">
        <v>40</v>
      </c>
      <c r="H93" s="665">
        <v>34</v>
      </c>
      <c r="I93" s="438">
        <v>40</v>
      </c>
      <c r="J93" s="438">
        <v>37</v>
      </c>
      <c r="K93" s="438">
        <v>28</v>
      </c>
      <c r="L93" s="438">
        <v>28</v>
      </c>
      <c r="M93" s="435">
        <v>20</v>
      </c>
      <c r="N93" s="438">
        <v>45</v>
      </c>
      <c r="O93" s="438">
        <v>35</v>
      </c>
      <c r="P93" s="668">
        <v>51</v>
      </c>
      <c r="Q93" s="924">
        <v>36</v>
      </c>
    </row>
    <row r="94" spans="1:17" ht="12" customHeight="1">
      <c r="A94" s="279" t="s">
        <v>729</v>
      </c>
      <c r="B94" s="446">
        <v>12</v>
      </c>
      <c r="C94" s="663">
        <v>16</v>
      </c>
      <c r="D94" s="664">
        <v>13</v>
      </c>
      <c r="E94" s="664">
        <v>9</v>
      </c>
      <c r="F94" s="664">
        <v>4</v>
      </c>
      <c r="G94" s="664">
        <v>17</v>
      </c>
      <c r="H94" s="665">
        <v>8</v>
      </c>
      <c r="I94" s="438">
        <v>1</v>
      </c>
      <c r="J94" s="673" t="s">
        <v>63</v>
      </c>
      <c r="K94" s="438">
        <v>9</v>
      </c>
      <c r="L94" s="438">
        <v>13</v>
      </c>
      <c r="M94" s="435">
        <v>15</v>
      </c>
      <c r="N94" s="438">
        <v>6</v>
      </c>
      <c r="O94" s="438">
        <v>3</v>
      </c>
      <c r="P94" s="668">
        <v>4</v>
      </c>
      <c r="Q94" s="924">
        <v>3</v>
      </c>
    </row>
    <row r="95" spans="1:17" ht="12" customHeight="1">
      <c r="A95" s="279" t="s">
        <v>313</v>
      </c>
      <c r="B95" s="669" t="s">
        <v>63</v>
      </c>
      <c r="C95" s="674" t="s">
        <v>63</v>
      </c>
      <c r="D95" s="675" t="s">
        <v>63</v>
      </c>
      <c r="E95" s="675">
        <v>1</v>
      </c>
      <c r="F95" s="675">
        <v>2</v>
      </c>
      <c r="G95" s="664" t="s">
        <v>63</v>
      </c>
      <c r="H95" s="667" t="s">
        <v>63</v>
      </c>
      <c r="I95" s="667" t="s">
        <v>63</v>
      </c>
      <c r="J95" s="673" t="s">
        <v>63</v>
      </c>
      <c r="K95" s="438">
        <v>5</v>
      </c>
      <c r="L95" s="666" t="s">
        <v>63</v>
      </c>
      <c r="M95" s="435">
        <v>3</v>
      </c>
      <c r="N95" s="666" t="s">
        <v>63</v>
      </c>
      <c r="O95" s="666" t="s">
        <v>63</v>
      </c>
      <c r="P95" s="668">
        <v>5</v>
      </c>
      <c r="Q95" s="1203" t="s">
        <v>63</v>
      </c>
    </row>
    <row r="96" spans="1:17" ht="12" customHeight="1">
      <c r="A96" s="279" t="s">
        <v>314</v>
      </c>
      <c r="B96" s="446">
        <v>165</v>
      </c>
      <c r="C96" s="663">
        <v>264</v>
      </c>
      <c r="D96" s="664">
        <v>260</v>
      </c>
      <c r="E96" s="664">
        <v>211</v>
      </c>
      <c r="F96" s="664">
        <v>212</v>
      </c>
      <c r="G96" s="664">
        <v>227</v>
      </c>
      <c r="H96" s="665">
        <v>257</v>
      </c>
      <c r="I96" s="438">
        <v>275</v>
      </c>
      <c r="J96" s="438">
        <v>464</v>
      </c>
      <c r="K96" s="438">
        <v>365</v>
      </c>
      <c r="L96" s="438">
        <v>346</v>
      </c>
      <c r="M96" s="435">
        <v>444</v>
      </c>
      <c r="N96" s="438">
        <v>495</v>
      </c>
      <c r="O96" s="438">
        <v>444</v>
      </c>
      <c r="P96" s="668">
        <v>414</v>
      </c>
      <c r="Q96" s="924">
        <v>450</v>
      </c>
    </row>
    <row r="97" spans="1:17" ht="12" customHeight="1">
      <c r="A97" s="279" t="s">
        <v>315</v>
      </c>
      <c r="B97" s="446">
        <v>12</v>
      </c>
      <c r="C97" s="663">
        <v>10</v>
      </c>
      <c r="D97" s="664">
        <v>7</v>
      </c>
      <c r="E97" s="664" t="s">
        <v>63</v>
      </c>
      <c r="F97" s="664">
        <v>24</v>
      </c>
      <c r="G97" s="664">
        <v>13</v>
      </c>
      <c r="H97" s="665">
        <v>25</v>
      </c>
      <c r="I97" s="438">
        <v>31</v>
      </c>
      <c r="J97" s="438">
        <v>58</v>
      </c>
      <c r="K97" s="666" t="s">
        <v>63</v>
      </c>
      <c r="L97" s="438">
        <v>17</v>
      </c>
      <c r="M97" s="435">
        <v>35</v>
      </c>
      <c r="N97" s="438">
        <v>19</v>
      </c>
      <c r="O97" s="438">
        <v>24</v>
      </c>
      <c r="P97" s="668">
        <v>12</v>
      </c>
      <c r="Q97" s="1203" t="s">
        <v>63</v>
      </c>
    </row>
    <row r="98" spans="1:17" ht="12" customHeight="1">
      <c r="A98" s="279" t="s">
        <v>316</v>
      </c>
      <c r="B98" s="446">
        <v>240</v>
      </c>
      <c r="C98" s="663">
        <v>392</v>
      </c>
      <c r="D98" s="664">
        <v>319</v>
      </c>
      <c r="E98" s="664">
        <v>348</v>
      </c>
      <c r="F98" s="664">
        <v>341</v>
      </c>
      <c r="G98" s="664">
        <v>412</v>
      </c>
      <c r="H98" s="665">
        <v>462</v>
      </c>
      <c r="I98" s="438">
        <v>443</v>
      </c>
      <c r="J98" s="438">
        <v>470</v>
      </c>
      <c r="K98" s="438">
        <v>596</v>
      </c>
      <c r="L98" s="438">
        <v>574</v>
      </c>
      <c r="M98" s="435">
        <v>879</v>
      </c>
      <c r="N98" s="438">
        <v>1019</v>
      </c>
      <c r="O98" s="438">
        <v>1027</v>
      </c>
      <c r="P98" s="670">
        <v>862</v>
      </c>
      <c r="Q98" s="924">
        <v>758</v>
      </c>
    </row>
    <row r="99" spans="1:17" ht="12" customHeight="1">
      <c r="A99" s="279" t="s">
        <v>317</v>
      </c>
      <c r="B99" s="446">
        <v>1693</v>
      </c>
      <c r="C99" s="663">
        <v>2281</v>
      </c>
      <c r="D99" s="664">
        <v>1819</v>
      </c>
      <c r="E99" s="664">
        <v>1556</v>
      </c>
      <c r="F99" s="664">
        <v>1733</v>
      </c>
      <c r="G99" s="664">
        <v>1657</v>
      </c>
      <c r="H99" s="665">
        <v>1821</v>
      </c>
      <c r="I99" s="438">
        <v>1843</v>
      </c>
      <c r="J99" s="438">
        <v>730</v>
      </c>
      <c r="K99" s="438">
        <v>1994</v>
      </c>
      <c r="L99" s="438">
        <v>1928</v>
      </c>
      <c r="M99" s="435">
        <v>2309</v>
      </c>
      <c r="N99" s="438">
        <v>2363</v>
      </c>
      <c r="O99" s="438">
        <v>2320</v>
      </c>
      <c r="P99" s="670">
        <v>1972</v>
      </c>
      <c r="Q99" s="924">
        <v>1601</v>
      </c>
    </row>
    <row r="100" spans="1:17" ht="12" customHeight="1">
      <c r="A100" s="226" t="s">
        <v>730</v>
      </c>
      <c r="B100" s="446" t="s">
        <v>63</v>
      </c>
      <c r="C100" s="663" t="s">
        <v>63</v>
      </c>
      <c r="D100" s="664">
        <v>1</v>
      </c>
      <c r="E100" s="664" t="s">
        <v>63</v>
      </c>
      <c r="F100" s="664">
        <v>1</v>
      </c>
      <c r="G100" s="664">
        <v>4</v>
      </c>
      <c r="H100" s="665">
        <v>1</v>
      </c>
      <c r="I100" s="664" t="s">
        <v>63</v>
      </c>
      <c r="J100" s="438">
        <v>2</v>
      </c>
      <c r="K100" s="438">
        <v>1</v>
      </c>
      <c r="L100" s="438">
        <v>3</v>
      </c>
      <c r="M100" s="666" t="s">
        <v>63</v>
      </c>
      <c r="N100" s="666" t="s">
        <v>63</v>
      </c>
      <c r="O100" s="438">
        <v>3</v>
      </c>
      <c r="P100" s="668">
        <v>1</v>
      </c>
      <c r="Q100" s="924">
        <v>1</v>
      </c>
    </row>
    <row r="101" spans="1:17" ht="12" customHeight="1">
      <c r="A101" s="279" t="s">
        <v>318</v>
      </c>
      <c r="B101" s="446">
        <v>26</v>
      </c>
      <c r="C101" s="663">
        <v>41</v>
      </c>
      <c r="D101" s="664">
        <v>23</v>
      </c>
      <c r="E101" s="664">
        <v>24</v>
      </c>
      <c r="F101" s="664">
        <v>21</v>
      </c>
      <c r="G101" s="664">
        <v>28</v>
      </c>
      <c r="H101" s="665">
        <v>27</v>
      </c>
      <c r="I101" s="438">
        <v>19</v>
      </c>
      <c r="J101" s="438">
        <v>12</v>
      </c>
      <c r="K101" s="438">
        <v>24</v>
      </c>
      <c r="L101" s="438">
        <v>21</v>
      </c>
      <c r="M101" s="435">
        <v>17</v>
      </c>
      <c r="N101" s="438">
        <v>13</v>
      </c>
      <c r="O101" s="438">
        <v>13</v>
      </c>
      <c r="P101" s="668">
        <v>7</v>
      </c>
      <c r="Q101" s="924">
        <v>27</v>
      </c>
    </row>
    <row r="102" spans="1:17" ht="12" customHeight="1">
      <c r="A102" s="279" t="s">
        <v>319</v>
      </c>
      <c r="B102" s="446">
        <v>2216</v>
      </c>
      <c r="C102" s="663">
        <v>2941</v>
      </c>
      <c r="D102" s="664">
        <v>2453</v>
      </c>
      <c r="E102" s="664">
        <v>2344</v>
      </c>
      <c r="F102" s="664">
        <v>2272</v>
      </c>
      <c r="G102" s="664">
        <v>2198</v>
      </c>
      <c r="H102" s="665">
        <v>2568</v>
      </c>
      <c r="I102" s="438">
        <v>2770</v>
      </c>
      <c r="J102" s="438">
        <v>2433</v>
      </c>
      <c r="K102" s="438">
        <v>2982</v>
      </c>
      <c r="L102" s="438">
        <v>2763</v>
      </c>
      <c r="M102" s="435">
        <v>2929</v>
      </c>
      <c r="N102" s="438">
        <v>3203</v>
      </c>
      <c r="O102" s="438">
        <v>3372</v>
      </c>
      <c r="P102" s="670">
        <v>3092</v>
      </c>
      <c r="Q102" s="924">
        <v>2806</v>
      </c>
    </row>
    <row r="103" spans="1:17" ht="12" customHeight="1">
      <c r="A103" s="279" t="s">
        <v>321</v>
      </c>
      <c r="B103" s="446">
        <v>3</v>
      </c>
      <c r="C103" s="663">
        <v>4</v>
      </c>
      <c r="D103" s="664">
        <v>13</v>
      </c>
      <c r="E103" s="664">
        <v>7</v>
      </c>
      <c r="F103" s="664">
        <v>16</v>
      </c>
      <c r="G103" s="664">
        <v>20</v>
      </c>
      <c r="H103" s="665">
        <v>14</v>
      </c>
      <c r="I103" s="438">
        <v>21</v>
      </c>
      <c r="J103" s="438">
        <v>20</v>
      </c>
      <c r="K103" s="438">
        <v>41</v>
      </c>
      <c r="L103" s="438">
        <v>25</v>
      </c>
      <c r="M103" s="435">
        <v>26</v>
      </c>
      <c r="N103" s="438">
        <v>16</v>
      </c>
      <c r="O103" s="438">
        <v>20</v>
      </c>
      <c r="P103" s="668">
        <v>28</v>
      </c>
      <c r="Q103" s="924">
        <v>15</v>
      </c>
    </row>
    <row r="104" spans="1:17" ht="12" customHeight="1">
      <c r="A104" s="676" t="s">
        <v>322</v>
      </c>
      <c r="B104" s="669" t="s">
        <v>63</v>
      </c>
      <c r="C104" s="663">
        <v>1</v>
      </c>
      <c r="D104" s="664">
        <v>1</v>
      </c>
      <c r="E104" s="664" t="s">
        <v>63</v>
      </c>
      <c r="F104" s="664">
        <v>1</v>
      </c>
      <c r="G104" s="664">
        <v>1</v>
      </c>
      <c r="H104" s="665">
        <v>3</v>
      </c>
      <c r="I104" s="438">
        <v>1</v>
      </c>
      <c r="J104" s="673" t="s">
        <v>63</v>
      </c>
      <c r="K104" s="438">
        <v>4</v>
      </c>
      <c r="L104" s="438">
        <v>8</v>
      </c>
      <c r="M104" s="435">
        <v>5</v>
      </c>
      <c r="N104" s="438">
        <v>14</v>
      </c>
      <c r="O104" s="438">
        <v>11</v>
      </c>
      <c r="P104" s="668">
        <v>8</v>
      </c>
      <c r="Q104" s="924">
        <v>3</v>
      </c>
    </row>
    <row r="105" spans="1:17" ht="12" customHeight="1">
      <c r="A105" s="279" t="s">
        <v>323</v>
      </c>
      <c r="B105" s="446">
        <v>2</v>
      </c>
      <c r="C105" s="663">
        <v>2</v>
      </c>
      <c r="D105" s="664">
        <v>4</v>
      </c>
      <c r="E105" s="664">
        <v>5</v>
      </c>
      <c r="F105" s="664">
        <v>3</v>
      </c>
      <c r="G105" s="664">
        <v>1</v>
      </c>
      <c r="H105" s="665">
        <v>4</v>
      </c>
      <c r="I105" s="438">
        <v>5</v>
      </c>
      <c r="J105" s="673" t="s">
        <v>63</v>
      </c>
      <c r="K105" s="438">
        <v>11</v>
      </c>
      <c r="L105" s="438">
        <v>7</v>
      </c>
      <c r="M105" s="435">
        <v>1</v>
      </c>
      <c r="N105" s="438">
        <v>3</v>
      </c>
      <c r="O105" s="438">
        <v>7</v>
      </c>
      <c r="P105" s="668">
        <v>5</v>
      </c>
      <c r="Q105" s="924">
        <v>2</v>
      </c>
    </row>
    <row r="106" spans="1:17" ht="12" customHeight="1">
      <c r="A106" s="226" t="s">
        <v>697</v>
      </c>
      <c r="B106" s="446">
        <v>4</v>
      </c>
      <c r="C106" s="663">
        <v>1</v>
      </c>
      <c r="D106" s="664">
        <v>7</v>
      </c>
      <c r="E106" s="664">
        <v>4</v>
      </c>
      <c r="F106" s="664">
        <v>2</v>
      </c>
      <c r="G106" s="664">
        <v>9</v>
      </c>
      <c r="H106" s="665">
        <v>7</v>
      </c>
      <c r="I106" s="664" t="s">
        <v>63</v>
      </c>
      <c r="J106" s="438">
        <v>6</v>
      </c>
      <c r="K106" s="666" t="s">
        <v>63</v>
      </c>
      <c r="L106" s="666" t="s">
        <v>63</v>
      </c>
      <c r="M106" s="435">
        <v>2</v>
      </c>
      <c r="N106" s="438">
        <v>2</v>
      </c>
      <c r="O106" s="438">
        <v>2</v>
      </c>
      <c r="P106" s="668">
        <v>1</v>
      </c>
      <c r="Q106" s="924">
        <v>3</v>
      </c>
    </row>
    <row r="107" spans="1:17" ht="12" customHeight="1">
      <c r="A107" s="226" t="s">
        <v>325</v>
      </c>
      <c r="B107" s="446">
        <v>496</v>
      </c>
      <c r="C107" s="663">
        <v>849</v>
      </c>
      <c r="D107" s="664">
        <v>760</v>
      </c>
      <c r="E107" s="664">
        <v>773</v>
      </c>
      <c r="F107" s="664">
        <v>904</v>
      </c>
      <c r="G107" s="664">
        <v>1043</v>
      </c>
      <c r="H107" s="665">
        <v>1153</v>
      </c>
      <c r="I107" s="438">
        <v>1272</v>
      </c>
      <c r="J107" s="438">
        <v>1997</v>
      </c>
      <c r="K107" s="438">
        <v>1724</v>
      </c>
      <c r="L107" s="438">
        <v>2316</v>
      </c>
      <c r="M107" s="435">
        <v>2289</v>
      </c>
      <c r="N107" s="438">
        <v>2629</v>
      </c>
      <c r="O107" s="438">
        <v>3072</v>
      </c>
      <c r="P107" s="670">
        <v>3068</v>
      </c>
      <c r="Q107" s="924">
        <v>3282</v>
      </c>
    </row>
    <row r="108" spans="1:17" ht="12" customHeight="1">
      <c r="A108" s="279" t="s">
        <v>327</v>
      </c>
      <c r="B108" s="669">
        <v>1</v>
      </c>
      <c r="C108" s="663">
        <v>3</v>
      </c>
      <c r="D108" s="664">
        <v>6</v>
      </c>
      <c r="E108" s="664">
        <v>6</v>
      </c>
      <c r="F108" s="664">
        <v>3</v>
      </c>
      <c r="G108" s="664">
        <v>7</v>
      </c>
      <c r="H108" s="665">
        <v>8</v>
      </c>
      <c r="I108" s="438">
        <v>12</v>
      </c>
      <c r="J108" s="438">
        <v>5</v>
      </c>
      <c r="K108" s="438">
        <v>12</v>
      </c>
      <c r="L108" s="438">
        <v>6</v>
      </c>
      <c r="M108" s="435">
        <v>11</v>
      </c>
      <c r="N108" s="438">
        <v>11</v>
      </c>
      <c r="O108" s="438">
        <v>17</v>
      </c>
      <c r="P108" s="668">
        <v>23</v>
      </c>
      <c r="Q108" s="924">
        <v>17</v>
      </c>
    </row>
    <row r="109" spans="1:17" ht="12" customHeight="1">
      <c r="A109" s="279" t="s">
        <v>328</v>
      </c>
      <c r="B109" s="446" t="s">
        <v>63</v>
      </c>
      <c r="C109" s="663" t="s">
        <v>63</v>
      </c>
      <c r="D109" s="663" t="s">
        <v>63</v>
      </c>
      <c r="E109" s="663">
        <v>1</v>
      </c>
      <c r="F109" s="663" t="s">
        <v>63</v>
      </c>
      <c r="G109" s="664">
        <v>1</v>
      </c>
      <c r="H109" s="625">
        <v>2</v>
      </c>
      <c r="I109" s="667" t="s">
        <v>63</v>
      </c>
      <c r="J109" s="673" t="s">
        <v>63</v>
      </c>
      <c r="K109" s="438">
        <v>2</v>
      </c>
      <c r="L109" s="666" t="s">
        <v>63</v>
      </c>
      <c r="M109" s="435">
        <v>1</v>
      </c>
      <c r="N109" s="666" t="s">
        <v>63</v>
      </c>
      <c r="O109" s="438">
        <v>1</v>
      </c>
      <c r="P109" s="668">
        <v>1</v>
      </c>
      <c r="Q109" s="1203" t="s">
        <v>63</v>
      </c>
    </row>
    <row r="110" spans="1:17" ht="12" customHeight="1">
      <c r="A110" s="279" t="s">
        <v>731</v>
      </c>
      <c r="B110" s="446" t="s">
        <v>63</v>
      </c>
      <c r="C110" s="663" t="s">
        <v>63</v>
      </c>
      <c r="D110" s="664" t="s">
        <v>63</v>
      </c>
      <c r="E110" s="664" t="s">
        <v>63</v>
      </c>
      <c r="F110" s="664">
        <v>1</v>
      </c>
      <c r="G110" s="664" t="s">
        <v>63</v>
      </c>
      <c r="H110" s="667" t="s">
        <v>63</v>
      </c>
      <c r="I110" s="667" t="s">
        <v>63</v>
      </c>
      <c r="J110" s="438">
        <v>1</v>
      </c>
      <c r="K110" s="666" t="s">
        <v>63</v>
      </c>
      <c r="L110" s="666" t="s">
        <v>63</v>
      </c>
      <c r="M110" s="666" t="s">
        <v>63</v>
      </c>
      <c r="N110" s="666" t="s">
        <v>63</v>
      </c>
      <c r="O110" s="666" t="s">
        <v>63</v>
      </c>
      <c r="P110" s="668">
        <v>1</v>
      </c>
      <c r="Q110" s="1203" t="s">
        <v>63</v>
      </c>
    </row>
    <row r="111" spans="1:17" ht="12" customHeight="1">
      <c r="A111" s="279" t="s">
        <v>330</v>
      </c>
      <c r="B111" s="446">
        <v>10</v>
      </c>
      <c r="C111" s="663">
        <v>17</v>
      </c>
      <c r="D111" s="664">
        <v>6</v>
      </c>
      <c r="E111" s="664">
        <v>8</v>
      </c>
      <c r="F111" s="664">
        <v>14</v>
      </c>
      <c r="G111" s="664">
        <v>10</v>
      </c>
      <c r="H111" s="665">
        <v>18</v>
      </c>
      <c r="I111" s="438">
        <v>20</v>
      </c>
      <c r="J111" s="438">
        <v>8</v>
      </c>
      <c r="K111" s="438">
        <v>20</v>
      </c>
      <c r="L111" s="438">
        <v>26</v>
      </c>
      <c r="M111" s="435">
        <v>44</v>
      </c>
      <c r="N111" s="438">
        <v>50</v>
      </c>
      <c r="O111" s="438">
        <v>48</v>
      </c>
      <c r="P111" s="668">
        <v>49</v>
      </c>
      <c r="Q111" s="924">
        <v>27</v>
      </c>
    </row>
    <row r="112" spans="1:17" ht="12" customHeight="1">
      <c r="A112" s="279" t="s">
        <v>331</v>
      </c>
      <c r="B112" s="446">
        <v>7</v>
      </c>
      <c r="C112" s="663">
        <v>7</v>
      </c>
      <c r="D112" s="664">
        <v>6</v>
      </c>
      <c r="E112" s="664">
        <v>12</v>
      </c>
      <c r="F112" s="664">
        <v>15</v>
      </c>
      <c r="G112" s="664">
        <v>15</v>
      </c>
      <c r="H112" s="665">
        <v>16</v>
      </c>
      <c r="I112" s="438">
        <v>17</v>
      </c>
      <c r="J112" s="438">
        <v>33</v>
      </c>
      <c r="K112" s="438">
        <v>40</v>
      </c>
      <c r="L112" s="438">
        <v>29</v>
      </c>
      <c r="M112" s="435">
        <v>27</v>
      </c>
      <c r="N112" s="438">
        <v>28</v>
      </c>
      <c r="O112" s="438">
        <v>24</v>
      </c>
      <c r="P112" s="668">
        <v>12</v>
      </c>
      <c r="Q112" s="924">
        <v>2</v>
      </c>
    </row>
    <row r="113" spans="1:17" ht="12" customHeight="1">
      <c r="A113" s="279" t="s">
        <v>699</v>
      </c>
      <c r="B113" s="446">
        <v>4</v>
      </c>
      <c r="C113" s="663">
        <v>8</v>
      </c>
      <c r="D113" s="664">
        <v>22</v>
      </c>
      <c r="E113" s="664">
        <v>12</v>
      </c>
      <c r="F113" s="664">
        <v>8</v>
      </c>
      <c r="G113" s="664">
        <v>6</v>
      </c>
      <c r="H113" s="665">
        <v>4</v>
      </c>
      <c r="I113" s="667" t="s">
        <v>63</v>
      </c>
      <c r="J113" s="438">
        <v>1</v>
      </c>
      <c r="K113" s="438">
        <v>4</v>
      </c>
      <c r="L113" s="438">
        <v>1</v>
      </c>
      <c r="M113" s="666" t="s">
        <v>63</v>
      </c>
      <c r="N113" s="666" t="s">
        <v>63</v>
      </c>
      <c r="O113" s="438">
        <v>1</v>
      </c>
      <c r="P113" s="666" t="s">
        <v>63</v>
      </c>
      <c r="Q113" s="1203" t="s">
        <v>63</v>
      </c>
    </row>
    <row r="114" spans="1:17" ht="12" customHeight="1">
      <c r="A114" s="279" t="s">
        <v>335</v>
      </c>
      <c r="B114" s="446">
        <v>49</v>
      </c>
      <c r="C114" s="663">
        <v>85</v>
      </c>
      <c r="D114" s="664">
        <v>75</v>
      </c>
      <c r="E114" s="664">
        <v>48</v>
      </c>
      <c r="F114" s="664">
        <v>37</v>
      </c>
      <c r="G114" s="664">
        <v>45</v>
      </c>
      <c r="H114" s="665">
        <v>56</v>
      </c>
      <c r="I114" s="438">
        <v>60</v>
      </c>
      <c r="J114" s="438">
        <v>23</v>
      </c>
      <c r="K114" s="438">
        <v>68</v>
      </c>
      <c r="L114" s="438">
        <v>35</v>
      </c>
      <c r="M114" s="435">
        <v>41</v>
      </c>
      <c r="N114" s="438">
        <v>46</v>
      </c>
      <c r="O114" s="438">
        <v>52</v>
      </c>
      <c r="P114" s="668">
        <v>46</v>
      </c>
      <c r="Q114" s="924">
        <v>43</v>
      </c>
    </row>
    <row r="115" spans="1:17" ht="12" customHeight="1">
      <c r="A115" s="279" t="s">
        <v>336</v>
      </c>
      <c r="B115" s="669">
        <v>7</v>
      </c>
      <c r="C115" s="663">
        <v>7</v>
      </c>
      <c r="D115" s="664">
        <v>8</v>
      </c>
      <c r="E115" s="664">
        <v>7</v>
      </c>
      <c r="F115" s="664">
        <v>11</v>
      </c>
      <c r="G115" s="664">
        <v>16</v>
      </c>
      <c r="H115" s="665">
        <v>15</v>
      </c>
      <c r="I115" s="438">
        <v>25</v>
      </c>
      <c r="J115" s="438">
        <v>2</v>
      </c>
      <c r="K115" s="438">
        <v>28</v>
      </c>
      <c r="L115" s="438">
        <v>38</v>
      </c>
      <c r="M115" s="435">
        <v>46</v>
      </c>
      <c r="N115" s="438">
        <v>66</v>
      </c>
      <c r="O115" s="438">
        <v>79</v>
      </c>
      <c r="P115" s="668">
        <v>58</v>
      </c>
      <c r="Q115" s="924">
        <v>86</v>
      </c>
    </row>
    <row r="116" spans="1:17" ht="12" customHeight="1">
      <c r="A116" s="279" t="s">
        <v>337</v>
      </c>
      <c r="B116" s="446">
        <v>131</v>
      </c>
      <c r="C116" s="663">
        <v>168</v>
      </c>
      <c r="D116" s="664">
        <v>184</v>
      </c>
      <c r="E116" s="664">
        <v>177</v>
      </c>
      <c r="F116" s="664">
        <v>246</v>
      </c>
      <c r="G116" s="664">
        <v>270</v>
      </c>
      <c r="H116" s="665">
        <v>271</v>
      </c>
      <c r="I116" s="438">
        <v>312</v>
      </c>
      <c r="J116" s="438">
        <v>343</v>
      </c>
      <c r="K116" s="438">
        <v>375</v>
      </c>
      <c r="L116" s="438">
        <v>388</v>
      </c>
      <c r="M116" s="435">
        <v>369</v>
      </c>
      <c r="N116" s="438">
        <v>340</v>
      </c>
      <c r="O116" s="438">
        <v>275</v>
      </c>
      <c r="P116" s="668">
        <v>210</v>
      </c>
      <c r="Q116" s="924">
        <v>160</v>
      </c>
    </row>
    <row r="117" spans="1:17" ht="12" customHeight="1">
      <c r="A117" s="279" t="s">
        <v>732</v>
      </c>
      <c r="B117" s="446"/>
      <c r="C117" s="663"/>
      <c r="D117" s="664"/>
      <c r="E117" s="664" t="s">
        <v>63</v>
      </c>
      <c r="F117" s="664" t="s">
        <v>63</v>
      </c>
      <c r="G117" s="664" t="s">
        <v>63</v>
      </c>
      <c r="H117" s="664" t="s">
        <v>63</v>
      </c>
      <c r="I117" s="664" t="s">
        <v>63</v>
      </c>
      <c r="J117" s="673" t="s">
        <v>63</v>
      </c>
      <c r="K117" s="666" t="s">
        <v>63</v>
      </c>
      <c r="L117" s="438">
        <v>14</v>
      </c>
      <c r="M117" s="435">
        <v>31</v>
      </c>
      <c r="N117" s="438">
        <v>10</v>
      </c>
      <c r="O117" s="438">
        <v>11</v>
      </c>
      <c r="P117" s="668">
        <v>11</v>
      </c>
      <c r="Q117" s="1203" t="s">
        <v>63</v>
      </c>
    </row>
    <row r="118" spans="1:17" ht="12" customHeight="1">
      <c r="A118" s="279" t="s">
        <v>338</v>
      </c>
      <c r="B118" s="669"/>
      <c r="C118" s="663"/>
      <c r="D118" s="664" t="s">
        <v>63</v>
      </c>
      <c r="E118" s="664" t="s">
        <v>63</v>
      </c>
      <c r="F118" s="664" t="s">
        <v>63</v>
      </c>
      <c r="G118" s="664" t="s">
        <v>63</v>
      </c>
      <c r="H118" s="665">
        <v>1</v>
      </c>
      <c r="I118" s="667" t="s">
        <v>63</v>
      </c>
      <c r="J118" s="673" t="s">
        <v>63</v>
      </c>
      <c r="K118" s="666" t="s">
        <v>63</v>
      </c>
      <c r="L118" s="666" t="s">
        <v>63</v>
      </c>
      <c r="M118" s="666" t="s">
        <v>63</v>
      </c>
      <c r="N118" s="666" t="s">
        <v>63</v>
      </c>
      <c r="O118" s="438">
        <v>2</v>
      </c>
      <c r="P118" s="666" t="s">
        <v>63</v>
      </c>
      <c r="Q118" s="1203" t="s">
        <v>63</v>
      </c>
    </row>
    <row r="119" spans="1:17" ht="12" customHeight="1">
      <c r="A119" s="279" t="s">
        <v>700</v>
      </c>
      <c r="B119" s="446" t="s">
        <v>63</v>
      </c>
      <c r="C119" s="663" t="s">
        <v>63</v>
      </c>
      <c r="D119" s="664" t="s">
        <v>63</v>
      </c>
      <c r="E119" s="664" t="s">
        <v>63</v>
      </c>
      <c r="F119" s="664">
        <v>1</v>
      </c>
      <c r="G119" s="664" t="s">
        <v>63</v>
      </c>
      <c r="H119" s="667" t="s">
        <v>63</v>
      </c>
      <c r="I119" s="667" t="s">
        <v>63</v>
      </c>
      <c r="J119" s="673" t="s">
        <v>63</v>
      </c>
      <c r="K119" s="666" t="s">
        <v>63</v>
      </c>
      <c r="L119" s="666" t="s">
        <v>63</v>
      </c>
      <c r="M119" s="666" t="s">
        <v>63</v>
      </c>
      <c r="N119" s="666" t="s">
        <v>63</v>
      </c>
      <c r="O119" s="666" t="s">
        <v>63</v>
      </c>
      <c r="P119" s="666" t="s">
        <v>63</v>
      </c>
      <c r="Q119" s="1203" t="s">
        <v>63</v>
      </c>
    </row>
    <row r="120" spans="1:17" ht="12" customHeight="1">
      <c r="A120" s="279" t="s">
        <v>340</v>
      </c>
      <c r="B120" s="446">
        <v>52</v>
      </c>
      <c r="C120" s="663">
        <v>58</v>
      </c>
      <c r="D120" s="664">
        <v>57</v>
      </c>
      <c r="E120" s="664">
        <v>63</v>
      </c>
      <c r="F120" s="664">
        <v>78</v>
      </c>
      <c r="G120" s="664">
        <v>76</v>
      </c>
      <c r="H120" s="665">
        <v>45</v>
      </c>
      <c r="I120" s="438">
        <v>60</v>
      </c>
      <c r="J120" s="438">
        <v>53</v>
      </c>
      <c r="K120" s="438">
        <v>54</v>
      </c>
      <c r="L120" s="438">
        <v>61</v>
      </c>
      <c r="M120" s="435">
        <v>100</v>
      </c>
      <c r="N120" s="438">
        <v>88</v>
      </c>
      <c r="O120" s="438">
        <v>100</v>
      </c>
      <c r="P120" s="668">
        <v>76</v>
      </c>
      <c r="Q120" s="924">
        <v>121</v>
      </c>
    </row>
    <row r="121" spans="1:17" ht="12" customHeight="1">
      <c r="A121" s="279" t="s">
        <v>451</v>
      </c>
      <c r="B121" s="446">
        <v>1</v>
      </c>
      <c r="C121" s="663" t="s">
        <v>63</v>
      </c>
      <c r="D121" s="664" t="s">
        <v>63</v>
      </c>
      <c r="E121" s="664">
        <v>1</v>
      </c>
      <c r="F121" s="664" t="s">
        <v>63</v>
      </c>
      <c r="G121" s="664" t="s">
        <v>63</v>
      </c>
      <c r="H121" s="667" t="s">
        <v>63</v>
      </c>
      <c r="I121" s="667" t="s">
        <v>63</v>
      </c>
      <c r="J121" s="673" t="s">
        <v>63</v>
      </c>
      <c r="K121" s="666" t="s">
        <v>63</v>
      </c>
      <c r="L121" s="666" t="s">
        <v>63</v>
      </c>
      <c r="M121" s="435">
        <v>102</v>
      </c>
      <c r="N121" s="666" t="s">
        <v>63</v>
      </c>
      <c r="O121" s="666" t="s">
        <v>63</v>
      </c>
      <c r="P121" s="666" t="s">
        <v>63</v>
      </c>
      <c r="Q121" s="1203" t="s">
        <v>63</v>
      </c>
    </row>
    <row r="122" spans="1:17" ht="12" customHeight="1">
      <c r="A122" s="279" t="s">
        <v>342</v>
      </c>
      <c r="B122" s="446">
        <v>3</v>
      </c>
      <c r="C122" s="663">
        <v>12</v>
      </c>
      <c r="D122" s="664">
        <v>5</v>
      </c>
      <c r="E122" s="664">
        <v>11</v>
      </c>
      <c r="F122" s="664">
        <v>20</v>
      </c>
      <c r="G122" s="664">
        <v>24</v>
      </c>
      <c r="H122" s="665">
        <v>28</v>
      </c>
      <c r="I122" s="438">
        <v>55</v>
      </c>
      <c r="J122" s="438">
        <v>368</v>
      </c>
      <c r="K122" s="438">
        <v>122</v>
      </c>
      <c r="L122" s="438">
        <v>107</v>
      </c>
      <c r="M122" s="666" t="s">
        <v>63</v>
      </c>
      <c r="N122" s="438">
        <v>114</v>
      </c>
      <c r="O122" s="438">
        <v>141</v>
      </c>
      <c r="P122" s="668">
        <v>152</v>
      </c>
      <c r="Q122" s="924">
        <v>143</v>
      </c>
    </row>
    <row r="123" spans="1:17" ht="12" customHeight="1">
      <c r="A123" s="279" t="s">
        <v>343</v>
      </c>
      <c r="B123" s="446" t="s">
        <v>63</v>
      </c>
      <c r="C123" s="663" t="s">
        <v>63</v>
      </c>
      <c r="D123" s="664" t="s">
        <v>63</v>
      </c>
      <c r="E123" s="664" t="s">
        <v>63</v>
      </c>
      <c r="F123" s="664">
        <v>1</v>
      </c>
      <c r="G123" s="664" t="s">
        <v>63</v>
      </c>
      <c r="H123" s="665">
        <v>2</v>
      </c>
      <c r="I123" s="664" t="s">
        <v>63</v>
      </c>
      <c r="J123" s="438">
        <v>1</v>
      </c>
      <c r="K123" s="666" t="s">
        <v>63</v>
      </c>
      <c r="L123" s="666" t="s">
        <v>63</v>
      </c>
      <c r="M123" s="666" t="s">
        <v>63</v>
      </c>
      <c r="N123" s="666" t="s">
        <v>63</v>
      </c>
      <c r="O123" s="666" t="s">
        <v>63</v>
      </c>
      <c r="P123" s="666" t="s">
        <v>63</v>
      </c>
      <c r="Q123" s="1203" t="s">
        <v>63</v>
      </c>
    </row>
    <row r="124" spans="1:17" ht="12" customHeight="1">
      <c r="A124" s="279" t="s">
        <v>733</v>
      </c>
      <c r="B124" s="446">
        <v>2</v>
      </c>
      <c r="C124" s="663">
        <v>3</v>
      </c>
      <c r="D124" s="664">
        <v>3</v>
      </c>
      <c r="E124" s="664">
        <v>6</v>
      </c>
      <c r="F124" s="664">
        <v>3</v>
      </c>
      <c r="G124" s="664">
        <v>5</v>
      </c>
      <c r="H124" s="665">
        <v>3</v>
      </c>
      <c r="I124" s="435">
        <v>10</v>
      </c>
      <c r="J124" s="438">
        <v>2</v>
      </c>
      <c r="K124" s="438">
        <v>12</v>
      </c>
      <c r="L124" s="438">
        <v>6</v>
      </c>
      <c r="M124" s="435">
        <v>12</v>
      </c>
      <c r="N124" s="438">
        <v>7</v>
      </c>
      <c r="O124" s="438">
        <v>17</v>
      </c>
      <c r="P124" s="668">
        <v>7</v>
      </c>
      <c r="Q124" s="924">
        <v>2</v>
      </c>
    </row>
    <row r="125" spans="1:17" ht="12" customHeight="1">
      <c r="A125" s="279" t="s">
        <v>344</v>
      </c>
      <c r="B125" s="446">
        <v>13</v>
      </c>
      <c r="C125" s="663">
        <v>33</v>
      </c>
      <c r="D125" s="664">
        <v>25</v>
      </c>
      <c r="E125" s="664">
        <v>13</v>
      </c>
      <c r="F125" s="664">
        <v>15</v>
      </c>
      <c r="G125" s="664">
        <v>28</v>
      </c>
      <c r="H125" s="665">
        <v>15</v>
      </c>
      <c r="I125" s="438">
        <v>31</v>
      </c>
      <c r="J125" s="438">
        <v>26</v>
      </c>
      <c r="K125" s="438">
        <v>20</v>
      </c>
      <c r="L125" s="438">
        <v>20</v>
      </c>
      <c r="M125" s="435">
        <v>19</v>
      </c>
      <c r="N125" s="438">
        <v>12</v>
      </c>
      <c r="O125" s="438">
        <v>26</v>
      </c>
      <c r="P125" s="668">
        <v>18</v>
      </c>
      <c r="Q125" s="924">
        <v>18</v>
      </c>
    </row>
    <row r="126" spans="1:17" ht="12" customHeight="1">
      <c r="A126" s="279" t="s">
        <v>345</v>
      </c>
      <c r="B126" s="446">
        <v>589</v>
      </c>
      <c r="C126" s="663">
        <v>952</v>
      </c>
      <c r="D126" s="664">
        <v>830</v>
      </c>
      <c r="E126" s="664">
        <v>736</v>
      </c>
      <c r="F126" s="664">
        <v>954</v>
      </c>
      <c r="G126" s="664">
        <v>897</v>
      </c>
      <c r="H126" s="665">
        <v>1040</v>
      </c>
      <c r="I126" s="438">
        <v>921</v>
      </c>
      <c r="J126" s="438">
        <v>1123</v>
      </c>
      <c r="K126" s="438">
        <v>1005</v>
      </c>
      <c r="L126" s="438">
        <v>982</v>
      </c>
      <c r="M126" s="435">
        <v>1020</v>
      </c>
      <c r="N126" s="438">
        <v>1106</v>
      </c>
      <c r="O126" s="438">
        <v>1051</v>
      </c>
      <c r="P126" s="670">
        <v>938</v>
      </c>
      <c r="Q126" s="924">
        <v>987</v>
      </c>
    </row>
    <row r="127" spans="1:17" ht="12" customHeight="1">
      <c r="A127" s="279" t="s">
        <v>704</v>
      </c>
      <c r="B127" s="669">
        <v>1</v>
      </c>
      <c r="C127" s="663">
        <v>4</v>
      </c>
      <c r="D127" s="664">
        <v>1</v>
      </c>
      <c r="E127" s="664">
        <v>3</v>
      </c>
      <c r="F127" s="664">
        <v>2</v>
      </c>
      <c r="G127" s="664" t="s">
        <v>63</v>
      </c>
      <c r="H127" s="667" t="s">
        <v>63</v>
      </c>
      <c r="I127" s="667" t="s">
        <v>63</v>
      </c>
      <c r="J127" s="673" t="s">
        <v>63</v>
      </c>
      <c r="K127" s="666" t="s">
        <v>63</v>
      </c>
      <c r="L127" s="666" t="s">
        <v>63</v>
      </c>
      <c r="M127" s="666" t="s">
        <v>63</v>
      </c>
      <c r="N127" s="666" t="s">
        <v>63</v>
      </c>
      <c r="O127" s="666" t="s">
        <v>63</v>
      </c>
      <c r="P127" s="666" t="s">
        <v>63</v>
      </c>
      <c r="Q127" s="924">
        <v>1</v>
      </c>
    </row>
    <row r="128" spans="1:17" ht="12" customHeight="1">
      <c r="A128" s="279" t="s">
        <v>347</v>
      </c>
      <c r="B128" s="446">
        <v>4</v>
      </c>
      <c r="C128" s="663">
        <v>8</v>
      </c>
      <c r="D128" s="664">
        <v>3</v>
      </c>
      <c r="E128" s="664">
        <v>2</v>
      </c>
      <c r="F128" s="664">
        <v>4</v>
      </c>
      <c r="G128" s="664">
        <v>1</v>
      </c>
      <c r="H128" s="665">
        <v>6</v>
      </c>
      <c r="I128" s="438">
        <v>3</v>
      </c>
      <c r="J128" s="438">
        <v>3</v>
      </c>
      <c r="K128" s="438">
        <v>7</v>
      </c>
      <c r="L128" s="438">
        <v>7</v>
      </c>
      <c r="M128" s="435">
        <v>9</v>
      </c>
      <c r="N128" s="438">
        <v>15</v>
      </c>
      <c r="O128" s="438">
        <v>12</v>
      </c>
      <c r="P128" s="668">
        <v>15</v>
      </c>
      <c r="Q128" s="924">
        <v>14</v>
      </c>
    </row>
    <row r="129" spans="1:17" ht="12" customHeight="1">
      <c r="A129" s="279" t="s">
        <v>348</v>
      </c>
      <c r="B129" s="446">
        <v>25</v>
      </c>
      <c r="C129" s="663">
        <v>32</v>
      </c>
      <c r="D129" s="664">
        <v>24</v>
      </c>
      <c r="E129" s="664">
        <v>19</v>
      </c>
      <c r="F129" s="664">
        <v>25</v>
      </c>
      <c r="G129" s="664">
        <v>19</v>
      </c>
      <c r="H129" s="665">
        <v>29</v>
      </c>
      <c r="I129" s="438">
        <v>37</v>
      </c>
      <c r="J129" s="438">
        <v>14</v>
      </c>
      <c r="K129" s="438">
        <v>55</v>
      </c>
      <c r="L129" s="438">
        <v>33</v>
      </c>
      <c r="M129" s="435">
        <v>38</v>
      </c>
      <c r="N129" s="438">
        <v>36</v>
      </c>
      <c r="O129" s="438">
        <v>39</v>
      </c>
      <c r="P129" s="668">
        <v>40</v>
      </c>
      <c r="Q129" s="924">
        <v>39</v>
      </c>
    </row>
    <row r="130" spans="1:17" ht="12" customHeight="1">
      <c r="A130" s="279" t="s">
        <v>454</v>
      </c>
      <c r="B130" s="669" t="s">
        <v>63</v>
      </c>
      <c r="C130" s="663">
        <v>1</v>
      </c>
      <c r="D130" s="664">
        <v>1</v>
      </c>
      <c r="E130" s="664" t="s">
        <v>63</v>
      </c>
      <c r="F130" s="664">
        <v>3</v>
      </c>
      <c r="G130" s="664">
        <v>1</v>
      </c>
      <c r="H130" s="665">
        <v>1</v>
      </c>
      <c r="I130" s="667" t="s">
        <v>63</v>
      </c>
      <c r="J130" s="438">
        <v>1</v>
      </c>
      <c r="K130" s="666" t="s">
        <v>63</v>
      </c>
      <c r="L130" s="438">
        <v>1</v>
      </c>
      <c r="M130" s="435">
        <v>2</v>
      </c>
      <c r="N130" s="438">
        <v>5</v>
      </c>
      <c r="O130" s="438">
        <v>2</v>
      </c>
      <c r="P130" s="668">
        <v>2</v>
      </c>
      <c r="Q130" s="1203" t="s">
        <v>63</v>
      </c>
    </row>
    <row r="131" spans="1:17" ht="12" customHeight="1">
      <c r="A131" s="279" t="s">
        <v>350</v>
      </c>
      <c r="B131" s="446" t="s">
        <v>63</v>
      </c>
      <c r="C131" s="663" t="s">
        <v>63</v>
      </c>
      <c r="D131" s="663" t="s">
        <v>63</v>
      </c>
      <c r="E131" s="663">
        <v>1</v>
      </c>
      <c r="F131" s="663" t="s">
        <v>63</v>
      </c>
      <c r="G131" s="664">
        <v>1</v>
      </c>
      <c r="H131" s="625">
        <v>2</v>
      </c>
      <c r="I131" s="438">
        <v>16</v>
      </c>
      <c r="J131" s="438">
        <v>43</v>
      </c>
      <c r="K131" s="438">
        <v>19</v>
      </c>
      <c r="L131" s="438">
        <v>1</v>
      </c>
      <c r="M131" s="435">
        <v>21</v>
      </c>
      <c r="N131" s="438">
        <v>23</v>
      </c>
      <c r="O131" s="438">
        <v>2</v>
      </c>
      <c r="P131" s="666" t="s">
        <v>63</v>
      </c>
      <c r="Q131" s="1203" t="s">
        <v>63</v>
      </c>
    </row>
    <row r="132" spans="1:17" ht="12" customHeight="1">
      <c r="A132" s="279" t="s">
        <v>705</v>
      </c>
      <c r="B132" s="446"/>
      <c r="C132" s="663"/>
      <c r="D132" s="663"/>
      <c r="E132" s="664" t="s">
        <v>63</v>
      </c>
      <c r="F132" s="663" t="s">
        <v>63</v>
      </c>
      <c r="G132" s="664">
        <v>1</v>
      </c>
      <c r="H132" s="667" t="s">
        <v>63</v>
      </c>
      <c r="I132" s="667" t="s">
        <v>63</v>
      </c>
      <c r="J132" s="673" t="s">
        <v>63</v>
      </c>
      <c r="K132" s="666" t="s">
        <v>63</v>
      </c>
      <c r="L132" s="666" t="s">
        <v>63</v>
      </c>
      <c r="M132" s="666" t="s">
        <v>63</v>
      </c>
      <c r="N132" s="438">
        <v>1</v>
      </c>
      <c r="O132" s="666" t="s">
        <v>63</v>
      </c>
      <c r="P132" s="666" t="s">
        <v>63</v>
      </c>
      <c r="Q132" s="924">
        <v>1</v>
      </c>
    </row>
    <row r="133" spans="1:17" ht="12" customHeight="1">
      <c r="A133" s="279" t="s">
        <v>351</v>
      </c>
      <c r="B133" s="446">
        <v>1</v>
      </c>
      <c r="C133" s="663">
        <v>3</v>
      </c>
      <c r="D133" s="664">
        <v>7</v>
      </c>
      <c r="E133" s="664">
        <v>8</v>
      </c>
      <c r="F133" s="664">
        <v>9</v>
      </c>
      <c r="G133" s="664">
        <v>8</v>
      </c>
      <c r="H133" s="665">
        <v>10</v>
      </c>
      <c r="I133" s="438">
        <v>4</v>
      </c>
      <c r="J133" s="438">
        <v>3</v>
      </c>
      <c r="K133" s="438">
        <v>12</v>
      </c>
      <c r="L133" s="438">
        <v>13</v>
      </c>
      <c r="M133" s="435">
        <v>44</v>
      </c>
      <c r="N133" s="438">
        <v>25</v>
      </c>
      <c r="O133" s="438">
        <v>25</v>
      </c>
      <c r="P133" s="668">
        <v>15</v>
      </c>
      <c r="Q133" s="924">
        <v>20</v>
      </c>
    </row>
    <row r="134" spans="1:17" ht="12" customHeight="1">
      <c r="A134" s="279" t="s">
        <v>352</v>
      </c>
      <c r="B134" s="446">
        <v>1</v>
      </c>
      <c r="C134" s="663">
        <v>2</v>
      </c>
      <c r="D134" s="664" t="s">
        <v>63</v>
      </c>
      <c r="E134" s="664" t="s">
        <v>63</v>
      </c>
      <c r="F134" s="664" t="s">
        <v>63</v>
      </c>
      <c r="G134" s="664" t="s">
        <v>63</v>
      </c>
      <c r="H134" s="667" t="s">
        <v>63</v>
      </c>
      <c r="I134" s="667" t="s">
        <v>63</v>
      </c>
      <c r="J134" s="673" t="s">
        <v>63</v>
      </c>
      <c r="K134" s="666" t="s">
        <v>63</v>
      </c>
      <c r="L134" s="666" t="s">
        <v>63</v>
      </c>
      <c r="M134" s="435">
        <v>1</v>
      </c>
      <c r="N134" s="666" t="s">
        <v>63</v>
      </c>
      <c r="O134" s="666" t="s">
        <v>63</v>
      </c>
      <c r="P134" s="668">
        <v>1</v>
      </c>
      <c r="Q134" s="1203" t="s">
        <v>63</v>
      </c>
    </row>
    <row r="135" spans="1:17" ht="12" customHeight="1">
      <c r="A135" s="279" t="s">
        <v>353</v>
      </c>
      <c r="B135" s="446" t="s">
        <v>63</v>
      </c>
      <c r="C135" s="663" t="s">
        <v>63</v>
      </c>
      <c r="D135" s="664" t="s">
        <v>63</v>
      </c>
      <c r="E135" s="664" t="s">
        <v>63</v>
      </c>
      <c r="F135" s="664">
        <v>1</v>
      </c>
      <c r="G135" s="664" t="s">
        <v>63</v>
      </c>
      <c r="H135" s="667" t="s">
        <v>63</v>
      </c>
      <c r="I135" s="667" t="s">
        <v>63</v>
      </c>
      <c r="J135" s="673" t="s">
        <v>63</v>
      </c>
      <c r="K135" s="666" t="s">
        <v>63</v>
      </c>
      <c r="L135" s="666" t="s">
        <v>63</v>
      </c>
      <c r="M135" s="666" t="s">
        <v>63</v>
      </c>
      <c r="N135" s="438">
        <v>1</v>
      </c>
      <c r="O135" s="438"/>
      <c r="P135" s="666" t="s">
        <v>63</v>
      </c>
      <c r="Q135" s="1203" t="s">
        <v>63</v>
      </c>
    </row>
    <row r="136" spans="1:17" ht="12" customHeight="1">
      <c r="A136" s="279" t="s">
        <v>354</v>
      </c>
      <c r="B136" s="669">
        <v>1</v>
      </c>
      <c r="C136" s="663" t="s">
        <v>63</v>
      </c>
      <c r="D136" s="664" t="s">
        <v>63</v>
      </c>
      <c r="E136" s="664" t="s">
        <v>63</v>
      </c>
      <c r="F136" s="664" t="s">
        <v>63</v>
      </c>
      <c r="G136" s="664">
        <v>1</v>
      </c>
      <c r="H136" s="665">
        <v>3</v>
      </c>
      <c r="I136" s="438">
        <v>1</v>
      </c>
      <c r="J136" s="673" t="s">
        <v>63</v>
      </c>
      <c r="K136" s="438">
        <v>1</v>
      </c>
      <c r="L136" s="438">
        <v>1</v>
      </c>
      <c r="M136" s="666" t="s">
        <v>63</v>
      </c>
      <c r="N136" s="438">
        <v>1</v>
      </c>
      <c r="O136" s="438">
        <v>3</v>
      </c>
      <c r="P136" s="666" t="s">
        <v>63</v>
      </c>
      <c r="Q136" s="924">
        <v>8</v>
      </c>
    </row>
    <row r="137" spans="1:17" ht="12" customHeight="1">
      <c r="A137" s="279" t="s">
        <v>734</v>
      </c>
      <c r="B137" s="669" t="s">
        <v>63</v>
      </c>
      <c r="C137" s="663">
        <v>2</v>
      </c>
      <c r="D137" s="664" t="s">
        <v>63</v>
      </c>
      <c r="E137" s="664" t="s">
        <v>63</v>
      </c>
      <c r="F137" s="664" t="s">
        <v>63</v>
      </c>
      <c r="G137" s="664" t="s">
        <v>63</v>
      </c>
      <c r="H137" s="665">
        <v>1</v>
      </c>
      <c r="I137" s="664" t="s">
        <v>63</v>
      </c>
      <c r="J137" s="673" t="s">
        <v>63</v>
      </c>
      <c r="K137" s="666" t="s">
        <v>63</v>
      </c>
      <c r="L137" s="666" t="s">
        <v>63</v>
      </c>
      <c r="M137" s="666" t="s">
        <v>63</v>
      </c>
      <c r="N137" s="666" t="s">
        <v>63</v>
      </c>
      <c r="O137" s="666" t="s">
        <v>63</v>
      </c>
      <c r="P137" s="666" t="s">
        <v>63</v>
      </c>
      <c r="Q137" s="1203" t="s">
        <v>63</v>
      </c>
    </row>
    <row r="138" spans="1:17" ht="12" customHeight="1">
      <c r="A138" s="279" t="s">
        <v>706</v>
      </c>
      <c r="B138" s="669" t="s">
        <v>63</v>
      </c>
      <c r="C138" s="663" t="s">
        <v>63</v>
      </c>
      <c r="D138" s="664">
        <v>1</v>
      </c>
      <c r="E138" s="664" t="s">
        <v>63</v>
      </c>
      <c r="F138" s="664">
        <v>2</v>
      </c>
      <c r="G138" s="664">
        <v>2</v>
      </c>
      <c r="H138" s="665">
        <v>1</v>
      </c>
      <c r="I138" s="438">
        <v>1</v>
      </c>
      <c r="J138" s="438">
        <v>3</v>
      </c>
      <c r="K138" s="666" t="s">
        <v>63</v>
      </c>
      <c r="L138" s="666" t="s">
        <v>63</v>
      </c>
      <c r="M138" s="435">
        <v>1</v>
      </c>
      <c r="N138" s="438">
        <v>1</v>
      </c>
      <c r="O138" s="666" t="s">
        <v>63</v>
      </c>
      <c r="P138" s="668">
        <v>1</v>
      </c>
      <c r="Q138" s="1203" t="s">
        <v>63</v>
      </c>
    </row>
    <row r="139" spans="1:17" ht="12" customHeight="1">
      <c r="A139" s="279" t="s">
        <v>356</v>
      </c>
      <c r="B139" s="446">
        <v>788</v>
      </c>
      <c r="C139" s="663">
        <v>1001</v>
      </c>
      <c r="D139" s="664">
        <v>931</v>
      </c>
      <c r="E139" s="664">
        <v>883</v>
      </c>
      <c r="F139" s="664">
        <v>831</v>
      </c>
      <c r="G139" s="664">
        <v>897</v>
      </c>
      <c r="H139" s="665">
        <v>810</v>
      </c>
      <c r="I139" s="438">
        <v>891</v>
      </c>
      <c r="J139" s="438">
        <v>582</v>
      </c>
      <c r="K139" s="438">
        <v>1017</v>
      </c>
      <c r="L139" s="438">
        <v>951</v>
      </c>
      <c r="M139" s="435">
        <v>1207</v>
      </c>
      <c r="N139" s="438">
        <v>1207</v>
      </c>
      <c r="O139" s="438">
        <v>1163</v>
      </c>
      <c r="P139" s="670">
        <v>1061</v>
      </c>
      <c r="Q139" s="924">
        <v>855</v>
      </c>
    </row>
    <row r="140" spans="1:17" ht="12" customHeight="1">
      <c r="A140" s="279" t="s">
        <v>358</v>
      </c>
      <c r="B140" s="446">
        <v>194</v>
      </c>
      <c r="C140" s="663">
        <v>333</v>
      </c>
      <c r="D140" s="664">
        <v>265</v>
      </c>
      <c r="E140" s="664">
        <v>267</v>
      </c>
      <c r="F140" s="664">
        <v>285</v>
      </c>
      <c r="G140" s="664">
        <v>223</v>
      </c>
      <c r="H140" s="665">
        <v>219</v>
      </c>
      <c r="I140" s="438">
        <v>283</v>
      </c>
      <c r="J140" s="438">
        <v>299</v>
      </c>
      <c r="K140" s="438">
        <v>375</v>
      </c>
      <c r="L140" s="438">
        <v>353</v>
      </c>
      <c r="M140" s="435">
        <v>434</v>
      </c>
      <c r="N140" s="438">
        <v>472</v>
      </c>
      <c r="O140" s="438">
        <v>505</v>
      </c>
      <c r="P140" s="668">
        <v>510</v>
      </c>
      <c r="Q140" s="924">
        <v>499</v>
      </c>
    </row>
    <row r="141" spans="1:17" ht="12" customHeight="1">
      <c r="A141" s="279" t="s">
        <v>457</v>
      </c>
      <c r="B141" s="446">
        <v>2</v>
      </c>
      <c r="C141" s="663">
        <v>7</v>
      </c>
      <c r="D141" s="664">
        <v>5</v>
      </c>
      <c r="E141" s="664">
        <v>2</v>
      </c>
      <c r="F141" s="664">
        <v>6</v>
      </c>
      <c r="G141" s="664">
        <v>10</v>
      </c>
      <c r="H141" s="665">
        <v>7</v>
      </c>
      <c r="I141" s="438">
        <v>4</v>
      </c>
      <c r="J141" s="438">
        <v>8</v>
      </c>
      <c r="K141" s="438">
        <v>5</v>
      </c>
      <c r="L141" s="438">
        <v>15</v>
      </c>
      <c r="M141" s="435">
        <v>8</v>
      </c>
      <c r="N141" s="438">
        <v>12</v>
      </c>
      <c r="O141" s="438">
        <v>3</v>
      </c>
      <c r="P141" s="668">
        <v>3</v>
      </c>
      <c r="Q141" s="924">
        <v>1</v>
      </c>
    </row>
    <row r="142" spans="1:17" ht="12" customHeight="1">
      <c r="A142" s="279" t="s">
        <v>361</v>
      </c>
      <c r="B142" s="446">
        <v>4</v>
      </c>
      <c r="C142" s="663">
        <v>16</v>
      </c>
      <c r="D142" s="664">
        <v>10</v>
      </c>
      <c r="E142" s="664">
        <v>4</v>
      </c>
      <c r="F142" s="664">
        <v>6</v>
      </c>
      <c r="G142" s="664">
        <v>12</v>
      </c>
      <c r="H142" s="665">
        <v>14</v>
      </c>
      <c r="I142" s="438">
        <v>5</v>
      </c>
      <c r="J142" s="438">
        <v>2</v>
      </c>
      <c r="K142" s="438">
        <v>3</v>
      </c>
      <c r="L142" s="438">
        <v>3</v>
      </c>
      <c r="M142" s="435">
        <v>8</v>
      </c>
      <c r="N142" s="438">
        <v>9</v>
      </c>
      <c r="O142" s="438">
        <v>1</v>
      </c>
      <c r="P142" s="668">
        <v>7</v>
      </c>
      <c r="Q142" s="924">
        <v>4</v>
      </c>
    </row>
    <row r="143" spans="1:17" ht="12" customHeight="1">
      <c r="A143" s="279" t="s">
        <v>735</v>
      </c>
      <c r="B143" s="446"/>
      <c r="C143" s="663"/>
      <c r="D143" s="664"/>
      <c r="E143" s="664" t="s">
        <v>63</v>
      </c>
      <c r="F143" s="664" t="s">
        <v>63</v>
      </c>
      <c r="G143" s="664" t="s">
        <v>63</v>
      </c>
      <c r="H143" s="664" t="s">
        <v>63</v>
      </c>
      <c r="I143" s="664" t="s">
        <v>63</v>
      </c>
      <c r="J143" s="673" t="s">
        <v>63</v>
      </c>
      <c r="K143" s="666" t="s">
        <v>63</v>
      </c>
      <c r="L143" s="666" t="s">
        <v>63</v>
      </c>
      <c r="M143" s="666" t="s">
        <v>63</v>
      </c>
      <c r="N143" s="666" t="s">
        <v>63</v>
      </c>
      <c r="O143" s="666" t="s">
        <v>63</v>
      </c>
      <c r="P143" s="666" t="s">
        <v>63</v>
      </c>
      <c r="Q143" s="1203" t="s">
        <v>63</v>
      </c>
    </row>
    <row r="144" spans="1:17" ht="12" customHeight="1">
      <c r="A144" s="279" t="s">
        <v>736</v>
      </c>
      <c r="B144" s="446"/>
      <c r="C144" s="663"/>
      <c r="D144" s="664"/>
      <c r="E144" s="664"/>
      <c r="F144" s="664"/>
      <c r="G144" s="664"/>
      <c r="H144" s="664"/>
      <c r="I144" s="664"/>
      <c r="J144" s="673"/>
      <c r="K144" s="666">
        <v>1</v>
      </c>
      <c r="L144" s="666">
        <v>4</v>
      </c>
      <c r="M144" s="666">
        <v>7</v>
      </c>
      <c r="N144" s="666">
        <v>3</v>
      </c>
      <c r="O144" s="666">
        <v>11</v>
      </c>
      <c r="P144" s="668">
        <v>4</v>
      </c>
      <c r="Q144" s="924">
        <v>4</v>
      </c>
    </row>
    <row r="145" spans="1:17" ht="12" customHeight="1">
      <c r="A145" s="279" t="s">
        <v>362</v>
      </c>
      <c r="B145" s="446">
        <v>142</v>
      </c>
      <c r="C145" s="663">
        <v>192</v>
      </c>
      <c r="D145" s="664">
        <v>175</v>
      </c>
      <c r="E145" s="664">
        <v>212</v>
      </c>
      <c r="F145" s="664">
        <v>197</v>
      </c>
      <c r="G145" s="664">
        <v>195</v>
      </c>
      <c r="H145" s="665">
        <v>167</v>
      </c>
      <c r="I145" s="438">
        <v>197</v>
      </c>
      <c r="J145" s="438">
        <v>122</v>
      </c>
      <c r="K145" s="438">
        <v>217</v>
      </c>
      <c r="L145" s="438">
        <v>182</v>
      </c>
      <c r="M145" s="435">
        <v>249</v>
      </c>
      <c r="N145" s="438">
        <v>273</v>
      </c>
      <c r="O145" s="438">
        <v>261</v>
      </c>
      <c r="P145" s="668">
        <v>256</v>
      </c>
      <c r="Q145" s="924">
        <v>184</v>
      </c>
    </row>
    <row r="146" spans="1:17" ht="12" customHeight="1">
      <c r="A146" s="279" t="s">
        <v>364</v>
      </c>
      <c r="B146" s="669">
        <v>1</v>
      </c>
      <c r="C146" s="663" t="s">
        <v>63</v>
      </c>
      <c r="D146" s="664" t="s">
        <v>63</v>
      </c>
      <c r="E146" s="664">
        <v>1</v>
      </c>
      <c r="F146" s="664">
        <v>6</v>
      </c>
      <c r="G146" s="664">
        <v>2</v>
      </c>
      <c r="H146" s="667" t="s">
        <v>63</v>
      </c>
      <c r="I146" s="667" t="s">
        <v>63</v>
      </c>
      <c r="J146" s="438">
        <v>2</v>
      </c>
      <c r="K146" s="438">
        <v>1</v>
      </c>
      <c r="L146" s="438">
        <v>1</v>
      </c>
      <c r="M146" s="435">
        <v>5</v>
      </c>
      <c r="N146" s="438">
        <v>5</v>
      </c>
      <c r="O146" s="438">
        <v>7</v>
      </c>
      <c r="P146" s="668">
        <v>6</v>
      </c>
      <c r="Q146" s="924">
        <v>11</v>
      </c>
    </row>
    <row r="147" spans="1:17" ht="12" customHeight="1">
      <c r="A147" s="279" t="s">
        <v>365</v>
      </c>
      <c r="B147" s="446">
        <v>7</v>
      </c>
      <c r="C147" s="663">
        <v>19</v>
      </c>
      <c r="D147" s="664">
        <v>11</v>
      </c>
      <c r="E147" s="664">
        <v>15</v>
      </c>
      <c r="F147" s="664">
        <v>20</v>
      </c>
      <c r="G147" s="664">
        <v>11</v>
      </c>
      <c r="H147" s="665">
        <v>12</v>
      </c>
      <c r="I147" s="438">
        <v>4</v>
      </c>
      <c r="J147" s="438">
        <v>31</v>
      </c>
      <c r="K147" s="438">
        <v>24</v>
      </c>
      <c r="L147" s="438">
        <v>20</v>
      </c>
      <c r="M147" s="435">
        <v>24</v>
      </c>
      <c r="N147" s="438">
        <v>18</v>
      </c>
      <c r="O147" s="438">
        <v>37</v>
      </c>
      <c r="P147" s="668">
        <v>15</v>
      </c>
      <c r="Q147" s="924">
        <v>33</v>
      </c>
    </row>
    <row r="148" spans="1:17" ht="12" customHeight="1">
      <c r="A148" s="279" t="s">
        <v>367</v>
      </c>
      <c r="B148" s="446">
        <v>63</v>
      </c>
      <c r="C148" s="663">
        <v>98</v>
      </c>
      <c r="D148" s="664">
        <v>58</v>
      </c>
      <c r="E148" s="664">
        <v>68</v>
      </c>
      <c r="F148" s="664">
        <v>88</v>
      </c>
      <c r="G148" s="664">
        <v>53</v>
      </c>
      <c r="H148" s="665">
        <v>92</v>
      </c>
      <c r="I148" s="438">
        <v>79</v>
      </c>
      <c r="J148" s="438">
        <v>107</v>
      </c>
      <c r="K148" s="438">
        <v>82</v>
      </c>
      <c r="L148" s="438">
        <v>66</v>
      </c>
      <c r="M148" s="435">
        <v>68</v>
      </c>
      <c r="N148" s="438">
        <v>76</v>
      </c>
      <c r="O148" s="438">
        <v>67</v>
      </c>
      <c r="P148" s="668">
        <v>75</v>
      </c>
      <c r="Q148" s="924">
        <v>61</v>
      </c>
    </row>
    <row r="149" spans="1:17" ht="12" customHeight="1">
      <c r="A149" s="279" t="s">
        <v>708</v>
      </c>
      <c r="B149" s="669" t="s">
        <v>63</v>
      </c>
      <c r="C149" s="663">
        <v>1</v>
      </c>
      <c r="D149" s="664">
        <v>1</v>
      </c>
      <c r="E149" s="664" t="s">
        <v>63</v>
      </c>
      <c r="F149" s="664" t="s">
        <v>63</v>
      </c>
      <c r="G149" s="664" t="s">
        <v>63</v>
      </c>
      <c r="H149" s="667" t="s">
        <v>63</v>
      </c>
      <c r="I149" s="438">
        <v>1</v>
      </c>
      <c r="J149" s="673" t="s">
        <v>63</v>
      </c>
      <c r="K149" s="666" t="s">
        <v>63</v>
      </c>
      <c r="L149" s="666" t="s">
        <v>63</v>
      </c>
      <c r="M149" s="666" t="s">
        <v>63</v>
      </c>
      <c r="N149" s="438">
        <v>8</v>
      </c>
      <c r="O149" s="666" t="s">
        <v>63</v>
      </c>
      <c r="P149" s="666" t="s">
        <v>63</v>
      </c>
      <c r="Q149" s="1203" t="s">
        <v>63</v>
      </c>
    </row>
    <row r="150" spans="1:17" ht="12" customHeight="1">
      <c r="A150" s="279" t="s">
        <v>368</v>
      </c>
      <c r="B150" s="446" t="s">
        <v>63</v>
      </c>
      <c r="C150" s="663">
        <v>6</v>
      </c>
      <c r="D150" s="664">
        <v>4</v>
      </c>
      <c r="E150" s="664">
        <v>5</v>
      </c>
      <c r="F150" s="664">
        <v>7</v>
      </c>
      <c r="G150" s="664">
        <v>2</v>
      </c>
      <c r="H150" s="665">
        <v>3</v>
      </c>
      <c r="I150" s="438">
        <v>3</v>
      </c>
      <c r="J150" s="438">
        <v>5</v>
      </c>
      <c r="K150" s="438">
        <v>1</v>
      </c>
      <c r="L150" s="438">
        <v>2</v>
      </c>
      <c r="M150" s="435">
        <v>2</v>
      </c>
      <c r="N150" s="666" t="s">
        <v>63</v>
      </c>
      <c r="O150" s="438">
        <v>4</v>
      </c>
      <c r="P150" s="668">
        <v>1</v>
      </c>
      <c r="Q150" s="924">
        <v>3</v>
      </c>
    </row>
    <row r="151" spans="1:17" ht="12" customHeight="1">
      <c r="A151" s="279" t="s">
        <v>369</v>
      </c>
      <c r="B151" s="446">
        <v>26</v>
      </c>
      <c r="C151" s="663">
        <v>49</v>
      </c>
      <c r="D151" s="664">
        <v>57</v>
      </c>
      <c r="E151" s="664">
        <v>26</v>
      </c>
      <c r="F151" s="664">
        <v>31</v>
      </c>
      <c r="G151" s="664">
        <v>33</v>
      </c>
      <c r="H151" s="665">
        <v>32</v>
      </c>
      <c r="I151" s="438">
        <v>33</v>
      </c>
      <c r="J151" s="438">
        <v>37</v>
      </c>
      <c r="K151" s="438">
        <v>32</v>
      </c>
      <c r="L151" s="438">
        <v>33</v>
      </c>
      <c r="M151" s="435">
        <v>33</v>
      </c>
      <c r="N151" s="438">
        <v>68</v>
      </c>
      <c r="O151" s="438">
        <v>42</v>
      </c>
      <c r="P151" s="668">
        <v>42</v>
      </c>
      <c r="Q151" s="924">
        <v>56</v>
      </c>
    </row>
    <row r="152" spans="1:17" ht="12" customHeight="1">
      <c r="A152" s="279" t="s">
        <v>370</v>
      </c>
      <c r="B152" s="446">
        <v>27</v>
      </c>
      <c r="C152" s="663">
        <v>42</v>
      </c>
      <c r="D152" s="664">
        <v>50</v>
      </c>
      <c r="E152" s="664">
        <v>41</v>
      </c>
      <c r="F152" s="664">
        <v>38</v>
      </c>
      <c r="G152" s="664">
        <v>34</v>
      </c>
      <c r="H152" s="665">
        <v>37</v>
      </c>
      <c r="I152" s="438">
        <v>54</v>
      </c>
      <c r="J152" s="438">
        <v>51</v>
      </c>
      <c r="K152" s="438">
        <v>43</v>
      </c>
      <c r="L152" s="438">
        <v>47</v>
      </c>
      <c r="M152" s="435">
        <v>61</v>
      </c>
      <c r="N152" s="438">
        <v>58</v>
      </c>
      <c r="O152" s="438">
        <v>48</v>
      </c>
      <c r="P152" s="668">
        <v>36</v>
      </c>
      <c r="Q152" s="924">
        <v>61</v>
      </c>
    </row>
    <row r="153" spans="1:17" ht="12" customHeight="1">
      <c r="A153" s="279" t="s">
        <v>371</v>
      </c>
      <c r="B153" s="446">
        <v>60</v>
      </c>
      <c r="C153" s="663">
        <v>104</v>
      </c>
      <c r="D153" s="664">
        <v>103</v>
      </c>
      <c r="E153" s="664">
        <v>74</v>
      </c>
      <c r="F153" s="664">
        <v>87</v>
      </c>
      <c r="G153" s="664">
        <v>98</v>
      </c>
      <c r="H153" s="665">
        <v>102</v>
      </c>
      <c r="I153" s="438">
        <v>124</v>
      </c>
      <c r="J153" s="438">
        <v>100</v>
      </c>
      <c r="K153" s="438">
        <v>150</v>
      </c>
      <c r="L153" s="438">
        <v>167</v>
      </c>
      <c r="M153" s="435">
        <v>206</v>
      </c>
      <c r="N153" s="438">
        <v>202</v>
      </c>
      <c r="O153" s="438">
        <v>185</v>
      </c>
      <c r="P153" s="668">
        <v>191</v>
      </c>
      <c r="Q153" s="924">
        <v>186</v>
      </c>
    </row>
    <row r="154" spans="1:17" ht="12" customHeight="1">
      <c r="A154" s="279" t="s">
        <v>372</v>
      </c>
      <c r="B154" s="446">
        <v>89</v>
      </c>
      <c r="C154" s="663">
        <v>147</v>
      </c>
      <c r="D154" s="664">
        <v>136</v>
      </c>
      <c r="E154" s="664">
        <v>123</v>
      </c>
      <c r="F154" s="664">
        <v>130</v>
      </c>
      <c r="G154" s="664">
        <v>91</v>
      </c>
      <c r="H154" s="665">
        <v>106</v>
      </c>
      <c r="I154" s="438">
        <v>135</v>
      </c>
      <c r="J154" s="438">
        <v>136</v>
      </c>
      <c r="K154" s="438">
        <v>194</v>
      </c>
      <c r="L154" s="438">
        <v>172</v>
      </c>
      <c r="M154" s="435">
        <v>189</v>
      </c>
      <c r="N154" s="438">
        <v>188</v>
      </c>
      <c r="O154" s="438">
        <v>171</v>
      </c>
      <c r="P154" s="668">
        <v>138</v>
      </c>
      <c r="Q154" s="924">
        <v>90</v>
      </c>
    </row>
    <row r="155" spans="1:17" ht="12" customHeight="1">
      <c r="A155" s="279" t="s">
        <v>373</v>
      </c>
      <c r="B155" s="677">
        <v>1</v>
      </c>
      <c r="C155" s="663">
        <v>9</v>
      </c>
      <c r="D155" s="664">
        <v>6</v>
      </c>
      <c r="E155" s="664">
        <v>9</v>
      </c>
      <c r="F155" s="664">
        <v>5</v>
      </c>
      <c r="G155" s="664">
        <v>1</v>
      </c>
      <c r="H155" s="665">
        <v>9</v>
      </c>
      <c r="I155" s="438">
        <v>10</v>
      </c>
      <c r="J155" s="438">
        <v>36</v>
      </c>
      <c r="K155" s="438">
        <v>19</v>
      </c>
      <c r="L155" s="438">
        <v>23</v>
      </c>
      <c r="M155" s="435">
        <v>8</v>
      </c>
      <c r="N155" s="438">
        <v>14</v>
      </c>
      <c r="O155" s="438">
        <v>18</v>
      </c>
      <c r="P155" s="668">
        <v>10</v>
      </c>
      <c r="Q155" s="924">
        <v>7</v>
      </c>
    </row>
    <row r="156" spans="1:17" ht="12" customHeight="1">
      <c r="A156" s="279" t="s">
        <v>374</v>
      </c>
      <c r="B156" s="446">
        <v>13</v>
      </c>
      <c r="C156" s="663">
        <v>23</v>
      </c>
      <c r="D156" s="664">
        <v>20</v>
      </c>
      <c r="E156" s="664">
        <v>11</v>
      </c>
      <c r="F156" s="664">
        <v>17</v>
      </c>
      <c r="G156" s="664">
        <v>15</v>
      </c>
      <c r="H156" s="665">
        <v>28</v>
      </c>
      <c r="I156" s="438">
        <v>35</v>
      </c>
      <c r="J156" s="438">
        <v>23</v>
      </c>
      <c r="K156" s="438">
        <v>45</v>
      </c>
      <c r="L156" s="438">
        <v>64</v>
      </c>
      <c r="M156" s="435">
        <v>179</v>
      </c>
      <c r="N156" s="438">
        <v>229</v>
      </c>
      <c r="O156" s="438">
        <v>148</v>
      </c>
      <c r="P156" s="668">
        <v>139</v>
      </c>
      <c r="Q156" s="924">
        <v>125</v>
      </c>
    </row>
    <row r="157" spans="1:17" ht="12" customHeight="1">
      <c r="A157" s="279" t="s">
        <v>375</v>
      </c>
      <c r="B157" s="446">
        <v>118</v>
      </c>
      <c r="C157" s="663">
        <v>168</v>
      </c>
      <c r="D157" s="664">
        <v>162</v>
      </c>
      <c r="E157" s="664">
        <v>154</v>
      </c>
      <c r="F157" s="664">
        <v>206</v>
      </c>
      <c r="G157" s="664">
        <v>252</v>
      </c>
      <c r="H157" s="665">
        <v>281</v>
      </c>
      <c r="I157" s="438">
        <v>246</v>
      </c>
      <c r="J157" s="438">
        <v>122</v>
      </c>
      <c r="K157" s="438">
        <v>251</v>
      </c>
      <c r="L157" s="438">
        <v>215</v>
      </c>
      <c r="M157" s="435">
        <v>322</v>
      </c>
      <c r="N157" s="438">
        <v>356</v>
      </c>
      <c r="O157" s="438">
        <v>435</v>
      </c>
      <c r="P157" s="668">
        <v>419</v>
      </c>
      <c r="Q157" s="924">
        <v>328</v>
      </c>
    </row>
    <row r="158" spans="1:17" ht="12" customHeight="1">
      <c r="A158" s="279" t="s">
        <v>376</v>
      </c>
      <c r="B158" s="446"/>
      <c r="C158" s="663"/>
      <c r="D158" s="664"/>
      <c r="E158" s="664"/>
      <c r="F158" s="664"/>
      <c r="G158" s="664"/>
      <c r="H158" s="665"/>
      <c r="I158" s="438"/>
      <c r="J158" s="438"/>
      <c r="K158" s="666" t="s">
        <v>63</v>
      </c>
      <c r="L158" s="666" t="s">
        <v>63</v>
      </c>
      <c r="M158" s="666" t="s">
        <v>63</v>
      </c>
      <c r="N158" s="666" t="s">
        <v>63</v>
      </c>
      <c r="O158" s="438">
        <v>1</v>
      </c>
      <c r="P158" s="668">
        <v>1</v>
      </c>
      <c r="Q158" s="1203" t="s">
        <v>63</v>
      </c>
    </row>
    <row r="159" spans="1:17" ht="12" customHeight="1">
      <c r="A159" s="279" t="s">
        <v>458</v>
      </c>
      <c r="B159" s="446">
        <v>10</v>
      </c>
      <c r="C159" s="663">
        <v>16</v>
      </c>
      <c r="D159" s="664">
        <v>26</v>
      </c>
      <c r="E159" s="664">
        <v>26</v>
      </c>
      <c r="F159" s="664">
        <v>10</v>
      </c>
      <c r="G159" s="664">
        <v>31</v>
      </c>
      <c r="H159" s="665">
        <v>36</v>
      </c>
      <c r="I159" s="438">
        <v>15</v>
      </c>
      <c r="J159" s="438">
        <v>16</v>
      </c>
      <c r="K159" s="438">
        <v>12</v>
      </c>
      <c r="L159" s="666">
        <v>8</v>
      </c>
      <c r="M159" s="435">
        <v>8</v>
      </c>
      <c r="N159" s="438">
        <v>14</v>
      </c>
      <c r="O159" s="438">
        <v>16</v>
      </c>
      <c r="P159" s="668">
        <v>28</v>
      </c>
      <c r="Q159" s="924">
        <v>19</v>
      </c>
    </row>
    <row r="160" spans="1:17" ht="12" customHeight="1">
      <c r="A160" s="279" t="s">
        <v>378</v>
      </c>
      <c r="B160" s="446">
        <v>2</v>
      </c>
      <c r="C160" s="663">
        <v>4</v>
      </c>
      <c r="D160" s="664">
        <v>8</v>
      </c>
      <c r="E160" s="664">
        <v>2</v>
      </c>
      <c r="F160" s="664">
        <v>6</v>
      </c>
      <c r="G160" s="664">
        <v>1</v>
      </c>
      <c r="H160" s="665">
        <v>10</v>
      </c>
      <c r="I160" s="438">
        <v>9</v>
      </c>
      <c r="J160" s="438">
        <v>16</v>
      </c>
      <c r="K160" s="438">
        <v>9</v>
      </c>
      <c r="L160" s="438">
        <v>29</v>
      </c>
      <c r="M160" s="435">
        <v>9</v>
      </c>
      <c r="N160" s="438">
        <v>7</v>
      </c>
      <c r="O160" s="438">
        <v>8</v>
      </c>
      <c r="P160" s="668">
        <v>11</v>
      </c>
      <c r="Q160" s="924">
        <v>4</v>
      </c>
    </row>
    <row r="161" spans="1:17" ht="12" customHeight="1">
      <c r="A161" s="226" t="s">
        <v>379</v>
      </c>
      <c r="B161" s="446" t="s">
        <v>63</v>
      </c>
      <c r="C161" s="663">
        <v>1</v>
      </c>
      <c r="D161" s="664">
        <v>2</v>
      </c>
      <c r="E161" s="664">
        <v>1</v>
      </c>
      <c r="F161" s="664">
        <v>2</v>
      </c>
      <c r="G161" s="664">
        <v>2</v>
      </c>
      <c r="H161" s="665">
        <v>2</v>
      </c>
      <c r="I161" s="438">
        <v>4</v>
      </c>
      <c r="J161" s="438">
        <v>1</v>
      </c>
      <c r="K161" s="666" t="s">
        <v>63</v>
      </c>
      <c r="L161" s="438">
        <v>2</v>
      </c>
      <c r="M161" s="435">
        <v>2</v>
      </c>
      <c r="N161" s="438">
        <v>3</v>
      </c>
      <c r="O161" s="438">
        <v>3</v>
      </c>
      <c r="P161" s="668">
        <v>2</v>
      </c>
      <c r="Q161" s="924">
        <v>1</v>
      </c>
    </row>
    <row r="162" spans="1:17" ht="12" customHeight="1">
      <c r="A162" s="226" t="s">
        <v>459</v>
      </c>
      <c r="B162" s="446"/>
      <c r="C162" s="663"/>
      <c r="D162" s="664"/>
      <c r="E162" s="664"/>
      <c r="F162" s="664"/>
      <c r="G162" s="664"/>
      <c r="H162" s="665"/>
      <c r="I162" s="438"/>
      <c r="J162" s="438"/>
      <c r="K162" s="666">
        <v>13</v>
      </c>
      <c r="L162" s="666">
        <v>8</v>
      </c>
      <c r="M162" s="666" t="s">
        <v>63</v>
      </c>
      <c r="N162" s="666">
        <v>10</v>
      </c>
      <c r="O162" s="438">
        <v>12</v>
      </c>
      <c r="P162" s="668">
        <v>5</v>
      </c>
      <c r="Q162" s="924">
        <v>2</v>
      </c>
    </row>
    <row r="163" spans="1:17" ht="12" customHeight="1">
      <c r="A163" s="279" t="s">
        <v>381</v>
      </c>
      <c r="B163" s="446">
        <v>3</v>
      </c>
      <c r="C163" s="663">
        <v>4</v>
      </c>
      <c r="D163" s="664">
        <v>2</v>
      </c>
      <c r="E163" s="664">
        <v>7</v>
      </c>
      <c r="F163" s="664" t="s">
        <v>63</v>
      </c>
      <c r="G163" s="664">
        <v>1</v>
      </c>
      <c r="H163" s="665">
        <v>1</v>
      </c>
      <c r="I163" s="438">
        <v>6</v>
      </c>
      <c r="J163" s="673" t="s">
        <v>63</v>
      </c>
      <c r="K163" s="438">
        <v>8</v>
      </c>
      <c r="L163" s="438">
        <v>12</v>
      </c>
      <c r="M163" s="435">
        <v>6</v>
      </c>
      <c r="N163" s="438">
        <v>7</v>
      </c>
      <c r="O163" s="438">
        <v>2</v>
      </c>
      <c r="P163" s="668">
        <v>3</v>
      </c>
      <c r="Q163" s="924">
        <v>4</v>
      </c>
    </row>
    <row r="164" spans="1:17" ht="12" customHeight="1">
      <c r="A164" s="279" t="s">
        <v>382</v>
      </c>
      <c r="B164" s="446">
        <v>10</v>
      </c>
      <c r="C164" s="663">
        <v>19</v>
      </c>
      <c r="D164" s="664">
        <v>13</v>
      </c>
      <c r="E164" s="664">
        <v>14</v>
      </c>
      <c r="F164" s="664">
        <v>10</v>
      </c>
      <c r="G164" s="664">
        <v>38</v>
      </c>
      <c r="H164" s="665">
        <v>22</v>
      </c>
      <c r="I164" s="438">
        <v>23</v>
      </c>
      <c r="J164" s="438">
        <v>58</v>
      </c>
      <c r="K164" s="438">
        <v>46</v>
      </c>
      <c r="L164" s="438">
        <v>31</v>
      </c>
      <c r="M164" s="435">
        <v>40</v>
      </c>
      <c r="N164" s="438">
        <v>42</v>
      </c>
      <c r="O164" s="438">
        <v>39</v>
      </c>
      <c r="P164" s="668">
        <v>32</v>
      </c>
      <c r="Q164" s="924">
        <v>29</v>
      </c>
    </row>
    <row r="165" spans="1:17" ht="12" customHeight="1">
      <c r="A165" s="279" t="s">
        <v>711</v>
      </c>
      <c r="B165" s="669">
        <v>1</v>
      </c>
      <c r="C165" s="663" t="s">
        <v>63</v>
      </c>
      <c r="D165" s="664" t="s">
        <v>63</v>
      </c>
      <c r="E165" s="664">
        <v>3</v>
      </c>
      <c r="F165" s="664">
        <v>2</v>
      </c>
      <c r="G165" s="664">
        <v>1</v>
      </c>
      <c r="H165" s="665">
        <v>1</v>
      </c>
      <c r="I165" s="664" t="s">
        <v>63</v>
      </c>
      <c r="J165" s="438">
        <v>6</v>
      </c>
      <c r="K165" s="666" t="s">
        <v>63</v>
      </c>
      <c r="L165" s="666" t="s">
        <v>63</v>
      </c>
      <c r="M165" s="666" t="s">
        <v>63</v>
      </c>
      <c r="N165" s="438">
        <v>1</v>
      </c>
      <c r="O165" s="438">
        <v>4</v>
      </c>
      <c r="P165" s="668">
        <v>1</v>
      </c>
      <c r="Q165" s="1203" t="s">
        <v>63</v>
      </c>
    </row>
    <row r="166" spans="1:17" ht="12" customHeight="1">
      <c r="A166" s="279" t="s">
        <v>384</v>
      </c>
      <c r="B166" s="446" t="s">
        <v>63</v>
      </c>
      <c r="C166" s="663" t="s">
        <v>63</v>
      </c>
      <c r="D166" s="664" t="s">
        <v>63</v>
      </c>
      <c r="E166" s="664">
        <v>4</v>
      </c>
      <c r="F166" s="664">
        <v>6</v>
      </c>
      <c r="G166" s="664">
        <v>9</v>
      </c>
      <c r="H166" s="625">
        <v>7</v>
      </c>
      <c r="I166" s="438">
        <v>6</v>
      </c>
      <c r="J166" s="438">
        <v>6</v>
      </c>
      <c r="K166" s="438">
        <v>10</v>
      </c>
      <c r="L166" s="438">
        <v>7</v>
      </c>
      <c r="M166" s="435">
        <v>22</v>
      </c>
      <c r="N166" s="438">
        <v>24</v>
      </c>
      <c r="O166" s="438">
        <v>21</v>
      </c>
      <c r="P166" s="668">
        <v>17</v>
      </c>
      <c r="Q166" s="924">
        <v>7</v>
      </c>
    </row>
    <row r="167" spans="1:17" ht="12" customHeight="1">
      <c r="A167" s="279" t="s">
        <v>385</v>
      </c>
      <c r="B167" s="446">
        <v>5</v>
      </c>
      <c r="C167" s="663">
        <v>11</v>
      </c>
      <c r="D167" s="664">
        <v>8</v>
      </c>
      <c r="E167" s="664">
        <v>12</v>
      </c>
      <c r="F167" s="664">
        <v>14</v>
      </c>
      <c r="G167" s="664">
        <v>18</v>
      </c>
      <c r="H167" s="665">
        <v>17</v>
      </c>
      <c r="I167" s="438">
        <v>14</v>
      </c>
      <c r="J167" s="438">
        <v>31</v>
      </c>
      <c r="K167" s="438">
        <v>17</v>
      </c>
      <c r="L167" s="438">
        <v>23</v>
      </c>
      <c r="M167" s="435">
        <v>19</v>
      </c>
      <c r="N167" s="438">
        <v>19</v>
      </c>
      <c r="O167" s="438">
        <v>47</v>
      </c>
      <c r="P167" s="668">
        <v>20</v>
      </c>
      <c r="Q167" s="924">
        <v>16</v>
      </c>
    </row>
    <row r="168" spans="1:17" ht="12" customHeight="1">
      <c r="A168" s="279" t="s">
        <v>737</v>
      </c>
      <c r="B168" s="669" t="s">
        <v>63</v>
      </c>
      <c r="C168" s="663" t="s">
        <v>63</v>
      </c>
      <c r="D168" s="664" t="s">
        <v>63</v>
      </c>
      <c r="E168" s="664" t="s">
        <v>63</v>
      </c>
      <c r="F168" s="664">
        <v>2</v>
      </c>
      <c r="G168" s="664">
        <v>1</v>
      </c>
      <c r="H168" s="665">
        <v>1</v>
      </c>
      <c r="I168" s="664" t="s">
        <v>63</v>
      </c>
      <c r="J168" s="673" t="s">
        <v>63</v>
      </c>
      <c r="K168" s="666" t="s">
        <v>63</v>
      </c>
      <c r="L168" s="666" t="s">
        <v>63</v>
      </c>
      <c r="M168" s="666" t="s">
        <v>63</v>
      </c>
      <c r="N168" s="666" t="s">
        <v>63</v>
      </c>
      <c r="O168" s="666" t="s">
        <v>63</v>
      </c>
      <c r="P168" s="668">
        <v>1</v>
      </c>
      <c r="Q168" s="1203" t="s">
        <v>63</v>
      </c>
    </row>
    <row r="169" spans="1:17" ht="12" customHeight="1">
      <c r="A169" s="279" t="s">
        <v>386</v>
      </c>
      <c r="B169" s="446">
        <v>134</v>
      </c>
      <c r="C169" s="663">
        <v>199</v>
      </c>
      <c r="D169" s="664">
        <v>174</v>
      </c>
      <c r="E169" s="664">
        <v>220</v>
      </c>
      <c r="F169" s="664">
        <v>230</v>
      </c>
      <c r="G169" s="664">
        <v>239</v>
      </c>
      <c r="H169" s="665">
        <v>324</v>
      </c>
      <c r="I169" s="438">
        <v>277</v>
      </c>
      <c r="J169" s="438">
        <v>311</v>
      </c>
      <c r="K169" s="438">
        <v>385</v>
      </c>
      <c r="L169" s="438">
        <v>431</v>
      </c>
      <c r="M169" s="435">
        <v>524</v>
      </c>
      <c r="N169" s="438">
        <v>524</v>
      </c>
      <c r="O169" s="438">
        <v>611</v>
      </c>
      <c r="P169" s="668">
        <v>681</v>
      </c>
      <c r="Q169" s="924">
        <v>734</v>
      </c>
    </row>
    <row r="170" spans="1:17" ht="12" customHeight="1">
      <c r="A170" s="279" t="s">
        <v>387</v>
      </c>
      <c r="B170" s="446"/>
      <c r="C170" s="663"/>
      <c r="D170" s="664" t="s">
        <v>63</v>
      </c>
      <c r="E170" s="664" t="s">
        <v>63</v>
      </c>
      <c r="F170" s="664" t="s">
        <v>63</v>
      </c>
      <c r="G170" s="664">
        <v>3</v>
      </c>
      <c r="H170" s="665">
        <v>1</v>
      </c>
      <c r="I170" s="438">
        <v>1</v>
      </c>
      <c r="J170" s="673" t="s">
        <v>63</v>
      </c>
      <c r="K170" s="438">
        <v>1</v>
      </c>
      <c r="L170" s="666" t="s">
        <v>63</v>
      </c>
      <c r="M170" s="435">
        <v>5</v>
      </c>
      <c r="N170" s="438">
        <v>3</v>
      </c>
      <c r="O170" s="666" t="s">
        <v>63</v>
      </c>
      <c r="P170" s="666" t="s">
        <v>63</v>
      </c>
      <c r="Q170" s="1203" t="s">
        <v>63</v>
      </c>
    </row>
    <row r="171" spans="1:17" ht="12" customHeight="1">
      <c r="A171" s="279" t="s">
        <v>388</v>
      </c>
      <c r="B171" s="446">
        <v>12</v>
      </c>
      <c r="C171" s="663">
        <v>9</v>
      </c>
      <c r="D171" s="664">
        <v>26</v>
      </c>
      <c r="E171" s="664">
        <v>12</v>
      </c>
      <c r="F171" s="664">
        <v>17</v>
      </c>
      <c r="G171" s="664">
        <v>17</v>
      </c>
      <c r="H171" s="665">
        <v>17</v>
      </c>
      <c r="I171" s="438">
        <v>29</v>
      </c>
      <c r="J171" s="438">
        <v>6</v>
      </c>
      <c r="K171" s="438">
        <v>33</v>
      </c>
      <c r="L171" s="438">
        <v>45</v>
      </c>
      <c r="M171" s="435">
        <v>46</v>
      </c>
      <c r="N171" s="438">
        <v>42</v>
      </c>
      <c r="O171" s="438">
        <v>47</v>
      </c>
      <c r="P171" s="668">
        <v>39</v>
      </c>
      <c r="Q171" s="924">
        <v>39</v>
      </c>
    </row>
    <row r="172" spans="1:17" ht="12" customHeight="1">
      <c r="A172" s="279" t="s">
        <v>389</v>
      </c>
      <c r="B172" s="446">
        <v>14</v>
      </c>
      <c r="C172" s="663">
        <v>27</v>
      </c>
      <c r="D172" s="664">
        <v>33</v>
      </c>
      <c r="E172" s="664">
        <v>15</v>
      </c>
      <c r="F172" s="664">
        <v>29</v>
      </c>
      <c r="G172" s="664">
        <v>31</v>
      </c>
      <c r="H172" s="665">
        <v>30</v>
      </c>
      <c r="I172" s="438">
        <v>18</v>
      </c>
      <c r="J172" s="438">
        <v>11</v>
      </c>
      <c r="K172" s="438">
        <v>32</v>
      </c>
      <c r="L172" s="438">
        <v>38</v>
      </c>
      <c r="M172" s="435">
        <v>60</v>
      </c>
      <c r="N172" s="438">
        <v>56</v>
      </c>
      <c r="O172" s="438">
        <v>69</v>
      </c>
      <c r="P172" s="668">
        <v>53</v>
      </c>
      <c r="Q172" s="924">
        <v>46</v>
      </c>
    </row>
    <row r="173" spans="1:17" ht="12" customHeight="1">
      <c r="A173" s="279" t="s">
        <v>390</v>
      </c>
      <c r="B173" s="669" t="s">
        <v>63</v>
      </c>
      <c r="C173" s="663">
        <v>125</v>
      </c>
      <c r="D173" s="664">
        <v>104</v>
      </c>
      <c r="E173" s="664">
        <v>140</v>
      </c>
      <c r="F173" s="664">
        <v>119</v>
      </c>
      <c r="G173" s="664">
        <v>93</v>
      </c>
      <c r="H173" s="665">
        <v>138</v>
      </c>
      <c r="I173" s="438">
        <v>119</v>
      </c>
      <c r="J173" s="438">
        <v>189</v>
      </c>
      <c r="K173" s="438">
        <v>94</v>
      </c>
      <c r="L173" s="438">
        <v>97</v>
      </c>
      <c r="M173" s="435">
        <v>89</v>
      </c>
      <c r="N173" s="438">
        <v>124</v>
      </c>
      <c r="O173" s="438">
        <v>99</v>
      </c>
      <c r="P173" s="668">
        <v>108</v>
      </c>
      <c r="Q173" s="924">
        <v>103</v>
      </c>
    </row>
    <row r="174" spans="1:17" ht="12" customHeight="1">
      <c r="A174" s="279" t="s">
        <v>391</v>
      </c>
      <c r="B174" s="446">
        <v>709</v>
      </c>
      <c r="C174" s="663">
        <v>1000</v>
      </c>
      <c r="D174" s="664">
        <v>821</v>
      </c>
      <c r="E174" s="664">
        <v>780</v>
      </c>
      <c r="F174" s="664">
        <v>797</v>
      </c>
      <c r="G174" s="664">
        <v>885</v>
      </c>
      <c r="H174" s="665">
        <v>965</v>
      </c>
      <c r="I174" s="438">
        <v>914</v>
      </c>
      <c r="J174" s="438">
        <v>786</v>
      </c>
      <c r="K174" s="438">
        <v>1151</v>
      </c>
      <c r="L174" s="438">
        <v>1086</v>
      </c>
      <c r="M174" s="435">
        <v>1140</v>
      </c>
      <c r="N174" s="438">
        <v>1124</v>
      </c>
      <c r="O174" s="438">
        <v>1207</v>
      </c>
      <c r="P174" s="670">
        <v>1095</v>
      </c>
      <c r="Q174" s="924">
        <v>891</v>
      </c>
    </row>
    <row r="175" spans="1:17" ht="12" customHeight="1">
      <c r="A175" s="279" t="s">
        <v>392</v>
      </c>
      <c r="B175" s="446">
        <v>13</v>
      </c>
      <c r="C175" s="663">
        <v>7</v>
      </c>
      <c r="D175" s="664">
        <v>21</v>
      </c>
      <c r="E175" s="664">
        <v>13</v>
      </c>
      <c r="F175" s="664">
        <v>16</v>
      </c>
      <c r="G175" s="664">
        <v>12</v>
      </c>
      <c r="H175" s="665">
        <v>15</v>
      </c>
      <c r="I175" s="438">
        <v>8</v>
      </c>
      <c r="J175" s="438">
        <v>33</v>
      </c>
      <c r="K175" s="438">
        <v>14</v>
      </c>
      <c r="L175" s="438">
        <v>7</v>
      </c>
      <c r="M175" s="435">
        <v>26</v>
      </c>
      <c r="N175" s="438">
        <v>17</v>
      </c>
      <c r="O175" s="438">
        <v>12</v>
      </c>
      <c r="P175" s="668">
        <v>20</v>
      </c>
      <c r="Q175" s="924">
        <v>14</v>
      </c>
    </row>
    <row r="176" spans="1:17" ht="12" customHeight="1">
      <c r="A176" s="279" t="s">
        <v>393</v>
      </c>
      <c r="B176" s="446"/>
      <c r="C176" s="663"/>
      <c r="D176" s="664"/>
      <c r="E176" s="664" t="s">
        <v>63</v>
      </c>
      <c r="F176" s="664" t="s">
        <v>63</v>
      </c>
      <c r="G176" s="664" t="s">
        <v>63</v>
      </c>
      <c r="H176" s="664" t="s">
        <v>63</v>
      </c>
      <c r="I176" s="664" t="s">
        <v>63</v>
      </c>
      <c r="J176" s="673" t="s">
        <v>63</v>
      </c>
      <c r="K176" s="666" t="s">
        <v>63</v>
      </c>
      <c r="L176" s="666" t="s">
        <v>63</v>
      </c>
      <c r="M176" s="666" t="s">
        <v>63</v>
      </c>
      <c r="N176" s="666" t="s">
        <v>63</v>
      </c>
      <c r="O176" s="666" t="s">
        <v>63</v>
      </c>
      <c r="P176" s="666" t="s">
        <v>63</v>
      </c>
      <c r="Q176" s="1203" t="s">
        <v>63</v>
      </c>
    </row>
    <row r="177" spans="1:17" ht="12" customHeight="1">
      <c r="A177" s="279" t="s">
        <v>712</v>
      </c>
      <c r="B177" s="446"/>
      <c r="C177" s="663"/>
      <c r="D177" s="664"/>
      <c r="E177" s="664"/>
      <c r="F177" s="664"/>
      <c r="G177" s="664"/>
      <c r="H177" s="664"/>
      <c r="I177" s="664"/>
      <c r="J177" s="673"/>
      <c r="K177" s="666"/>
      <c r="L177" s="666" t="s">
        <v>63</v>
      </c>
      <c r="M177" s="666" t="s">
        <v>63</v>
      </c>
      <c r="N177" s="666" t="s">
        <v>63</v>
      </c>
      <c r="O177" s="666" t="s">
        <v>63</v>
      </c>
      <c r="P177" s="668">
        <v>1</v>
      </c>
      <c r="Q177" s="1203" t="s">
        <v>63</v>
      </c>
    </row>
    <row r="178" spans="1:17" ht="12" customHeight="1">
      <c r="A178" s="279" t="s">
        <v>738</v>
      </c>
      <c r="B178" s="446">
        <v>5</v>
      </c>
      <c r="C178" s="663">
        <v>1</v>
      </c>
      <c r="D178" s="664">
        <v>4</v>
      </c>
      <c r="E178" s="664" t="s">
        <v>63</v>
      </c>
      <c r="F178" s="664" t="s">
        <v>63</v>
      </c>
      <c r="G178" s="664">
        <v>3</v>
      </c>
      <c r="H178" s="665">
        <v>1</v>
      </c>
      <c r="I178" s="664" t="s">
        <v>63</v>
      </c>
      <c r="J178" s="673" t="s">
        <v>63</v>
      </c>
      <c r="K178" s="438">
        <v>1</v>
      </c>
      <c r="L178" s="666" t="s">
        <v>63</v>
      </c>
      <c r="M178" s="435">
        <v>1</v>
      </c>
      <c r="N178" s="666" t="s">
        <v>63</v>
      </c>
      <c r="O178" s="666" t="s">
        <v>63</v>
      </c>
      <c r="P178" s="666" t="s">
        <v>63</v>
      </c>
      <c r="Q178" s="1203" t="s">
        <v>63</v>
      </c>
    </row>
    <row r="179" spans="1:17" ht="12" customHeight="1">
      <c r="A179" s="279" t="s">
        <v>394</v>
      </c>
      <c r="B179" s="446">
        <v>441</v>
      </c>
      <c r="C179" s="663">
        <v>644</v>
      </c>
      <c r="D179" s="664">
        <v>603</v>
      </c>
      <c r="E179" s="664">
        <v>566</v>
      </c>
      <c r="F179" s="664">
        <v>524</v>
      </c>
      <c r="G179" s="664">
        <v>655</v>
      </c>
      <c r="H179" s="665">
        <v>661</v>
      </c>
      <c r="I179" s="438">
        <v>636</v>
      </c>
      <c r="J179" s="438">
        <v>604</v>
      </c>
      <c r="K179" s="438">
        <v>744</v>
      </c>
      <c r="L179" s="438">
        <v>749</v>
      </c>
      <c r="M179" s="435">
        <v>845</v>
      </c>
      <c r="N179" s="438">
        <v>921</v>
      </c>
      <c r="O179" s="438">
        <v>885</v>
      </c>
      <c r="P179" s="668">
        <v>789</v>
      </c>
      <c r="Q179" s="924">
        <v>732</v>
      </c>
    </row>
    <row r="180" spans="1:17" ht="12" customHeight="1">
      <c r="A180" s="279" t="s">
        <v>395</v>
      </c>
      <c r="B180" s="446">
        <v>1345</v>
      </c>
      <c r="C180" s="663">
        <v>1953</v>
      </c>
      <c r="D180" s="664">
        <v>1672</v>
      </c>
      <c r="E180" s="664">
        <v>1338</v>
      </c>
      <c r="F180" s="664">
        <v>1566</v>
      </c>
      <c r="G180" s="664">
        <v>1560</v>
      </c>
      <c r="H180" s="665">
        <v>1623</v>
      </c>
      <c r="I180" s="435">
        <v>1735</v>
      </c>
      <c r="J180" s="435">
        <v>1268</v>
      </c>
      <c r="K180" s="435">
        <v>2060</v>
      </c>
      <c r="L180" s="435">
        <v>1775</v>
      </c>
      <c r="M180" s="435">
        <v>1961</v>
      </c>
      <c r="N180" s="435">
        <v>2012</v>
      </c>
      <c r="O180" s="435">
        <v>2222</v>
      </c>
      <c r="P180" s="678">
        <v>1869</v>
      </c>
      <c r="Q180" s="924">
        <v>1730</v>
      </c>
    </row>
    <row r="181" spans="1:17" ht="12" customHeight="1">
      <c r="A181" s="279" t="s">
        <v>713</v>
      </c>
      <c r="B181" s="446">
        <v>3</v>
      </c>
      <c r="C181" s="663">
        <v>2</v>
      </c>
      <c r="D181" s="664">
        <v>2</v>
      </c>
      <c r="E181" s="664" t="s">
        <v>63</v>
      </c>
      <c r="F181" s="664">
        <v>5</v>
      </c>
      <c r="G181" s="664">
        <v>3</v>
      </c>
      <c r="H181" s="665">
        <v>1</v>
      </c>
      <c r="I181" s="438">
        <v>1</v>
      </c>
      <c r="J181" s="438">
        <v>1</v>
      </c>
      <c r="K181" s="666" t="s">
        <v>63</v>
      </c>
      <c r="L181" s="438">
        <v>5</v>
      </c>
      <c r="M181" s="435">
        <v>7</v>
      </c>
      <c r="N181" s="438">
        <v>5</v>
      </c>
      <c r="O181" s="438">
        <v>1</v>
      </c>
      <c r="P181" s="668">
        <v>6</v>
      </c>
      <c r="Q181" s="924">
        <v>3</v>
      </c>
    </row>
    <row r="182" spans="1:17" ht="12" customHeight="1">
      <c r="A182" s="279" t="s">
        <v>397</v>
      </c>
      <c r="B182" s="446">
        <v>820</v>
      </c>
      <c r="C182" s="663">
        <v>1096</v>
      </c>
      <c r="D182" s="664">
        <v>845</v>
      </c>
      <c r="E182" s="664">
        <v>782</v>
      </c>
      <c r="F182" s="664">
        <v>843</v>
      </c>
      <c r="G182" s="664">
        <v>820</v>
      </c>
      <c r="H182" s="665">
        <v>957</v>
      </c>
      <c r="I182" s="438">
        <v>926</v>
      </c>
      <c r="J182" s="438">
        <v>1172</v>
      </c>
      <c r="K182" s="438">
        <v>902</v>
      </c>
      <c r="L182" s="438">
        <v>921</v>
      </c>
      <c r="M182" s="435">
        <v>1002</v>
      </c>
      <c r="N182" s="438">
        <v>1094</v>
      </c>
      <c r="O182" s="438">
        <v>1129</v>
      </c>
      <c r="P182" s="670">
        <v>969</v>
      </c>
      <c r="Q182" s="924">
        <v>947</v>
      </c>
    </row>
    <row r="183" spans="1:17" ht="12" customHeight="1">
      <c r="A183" s="279" t="s">
        <v>398</v>
      </c>
      <c r="B183" s="669" t="s">
        <v>63</v>
      </c>
      <c r="C183" s="663">
        <v>1</v>
      </c>
      <c r="D183" s="664" t="s">
        <v>63</v>
      </c>
      <c r="E183" s="664" t="s">
        <v>63</v>
      </c>
      <c r="F183" s="664" t="s">
        <v>63</v>
      </c>
      <c r="G183" s="664" t="s">
        <v>63</v>
      </c>
      <c r="H183" s="667" t="s">
        <v>63</v>
      </c>
      <c r="I183" s="667" t="s">
        <v>63</v>
      </c>
      <c r="J183" s="673" t="s">
        <v>63</v>
      </c>
      <c r="K183" s="666" t="s">
        <v>63</v>
      </c>
      <c r="L183" s="666" t="s">
        <v>63</v>
      </c>
      <c r="M183" s="666" t="s">
        <v>63</v>
      </c>
      <c r="N183" s="666" t="s">
        <v>63</v>
      </c>
      <c r="O183" s="666" t="s">
        <v>63</v>
      </c>
      <c r="P183" s="668">
        <v>1</v>
      </c>
      <c r="Q183" s="1203" t="s">
        <v>63</v>
      </c>
    </row>
    <row r="184" spans="1:17" ht="12" customHeight="1">
      <c r="A184" s="279" t="s">
        <v>399</v>
      </c>
      <c r="B184" s="669" t="s">
        <v>63</v>
      </c>
      <c r="C184" s="663" t="s">
        <v>63</v>
      </c>
      <c r="D184" s="664" t="s">
        <v>63</v>
      </c>
      <c r="E184" s="664" t="s">
        <v>63</v>
      </c>
      <c r="F184" s="664">
        <v>1</v>
      </c>
      <c r="G184" s="664">
        <v>1</v>
      </c>
      <c r="H184" s="665">
        <v>1</v>
      </c>
      <c r="I184" s="438">
        <v>3</v>
      </c>
      <c r="J184" s="673" t="s">
        <v>63</v>
      </c>
      <c r="K184" s="666" t="s">
        <v>63</v>
      </c>
      <c r="L184" s="666" t="s">
        <v>63</v>
      </c>
      <c r="M184" s="666" t="s">
        <v>63</v>
      </c>
      <c r="N184" s="438">
        <v>4</v>
      </c>
      <c r="O184" s="438">
        <v>2</v>
      </c>
      <c r="P184" s="666" t="s">
        <v>63</v>
      </c>
      <c r="Q184" s="924">
        <v>1</v>
      </c>
    </row>
    <row r="185" spans="1:17" ht="12" customHeight="1">
      <c r="A185" s="279" t="s">
        <v>400</v>
      </c>
      <c r="B185" s="446">
        <v>57</v>
      </c>
      <c r="C185" s="663">
        <v>82</v>
      </c>
      <c r="D185" s="664">
        <v>71</v>
      </c>
      <c r="E185" s="664">
        <v>53</v>
      </c>
      <c r="F185" s="664">
        <v>49</v>
      </c>
      <c r="G185" s="664">
        <v>67</v>
      </c>
      <c r="H185" s="665">
        <v>74</v>
      </c>
      <c r="I185" s="438">
        <v>91</v>
      </c>
      <c r="J185" s="438">
        <v>92</v>
      </c>
      <c r="K185" s="438">
        <v>70</v>
      </c>
      <c r="L185" s="438">
        <v>73</v>
      </c>
      <c r="M185" s="435">
        <v>101</v>
      </c>
      <c r="N185" s="438">
        <v>152</v>
      </c>
      <c r="O185" s="438">
        <v>185</v>
      </c>
      <c r="P185" s="668">
        <v>145</v>
      </c>
      <c r="Q185" s="924">
        <v>135</v>
      </c>
    </row>
    <row r="186" spans="1:17" ht="12" customHeight="1">
      <c r="A186" s="279" t="s">
        <v>714</v>
      </c>
      <c r="B186" s="446"/>
      <c r="C186" s="663"/>
      <c r="D186" s="664" t="s">
        <v>63</v>
      </c>
      <c r="E186" s="664" t="s">
        <v>63</v>
      </c>
      <c r="F186" s="664" t="s">
        <v>63</v>
      </c>
      <c r="G186" s="664">
        <v>1</v>
      </c>
      <c r="H186" s="667" t="s">
        <v>63</v>
      </c>
      <c r="I186" s="667" t="s">
        <v>63</v>
      </c>
      <c r="J186" s="673" t="s">
        <v>63</v>
      </c>
      <c r="K186" s="666" t="s">
        <v>63</v>
      </c>
      <c r="L186" s="666" t="s">
        <v>63</v>
      </c>
      <c r="M186" s="666" t="s">
        <v>63</v>
      </c>
      <c r="N186" s="666" t="s">
        <v>63</v>
      </c>
      <c r="O186" s="666" t="s">
        <v>63</v>
      </c>
      <c r="P186" s="666" t="s">
        <v>63</v>
      </c>
      <c r="Q186" s="1203" t="s">
        <v>63</v>
      </c>
    </row>
    <row r="187" spans="1:17" ht="12" customHeight="1">
      <c r="A187" s="279" t="s">
        <v>715</v>
      </c>
      <c r="B187" s="669" t="s">
        <v>63</v>
      </c>
      <c r="C187" s="663" t="s">
        <v>63</v>
      </c>
      <c r="D187" s="664">
        <v>1</v>
      </c>
      <c r="E187" s="664" t="s">
        <v>63</v>
      </c>
      <c r="F187" s="664" t="s">
        <v>63</v>
      </c>
      <c r="G187" s="664">
        <v>2</v>
      </c>
      <c r="H187" s="665">
        <v>1</v>
      </c>
      <c r="I187" s="667" t="s">
        <v>63</v>
      </c>
      <c r="J187" s="438">
        <v>11</v>
      </c>
      <c r="K187" s="666" t="s">
        <v>63</v>
      </c>
      <c r="L187" s="666" t="s">
        <v>63</v>
      </c>
      <c r="M187" s="666" t="s">
        <v>63</v>
      </c>
      <c r="N187" s="666" t="s">
        <v>63</v>
      </c>
      <c r="O187" s="666" t="s">
        <v>63</v>
      </c>
      <c r="P187" s="666" t="s">
        <v>63</v>
      </c>
      <c r="Q187" s="1203" t="s">
        <v>63</v>
      </c>
    </row>
    <row r="188" spans="1:17" ht="12" customHeight="1">
      <c r="A188" s="279" t="s">
        <v>401</v>
      </c>
      <c r="B188" s="446">
        <v>8</v>
      </c>
      <c r="C188" s="663">
        <v>13</v>
      </c>
      <c r="D188" s="664">
        <v>7</v>
      </c>
      <c r="E188" s="664">
        <v>14</v>
      </c>
      <c r="F188" s="664">
        <v>5</v>
      </c>
      <c r="G188" s="664">
        <v>6</v>
      </c>
      <c r="H188" s="665">
        <v>7</v>
      </c>
      <c r="I188" s="438">
        <v>2</v>
      </c>
      <c r="J188" s="438">
        <v>12</v>
      </c>
      <c r="K188" s="438">
        <v>5</v>
      </c>
      <c r="L188" s="438">
        <v>8</v>
      </c>
      <c r="M188" s="435">
        <v>7</v>
      </c>
      <c r="N188" s="438">
        <v>15</v>
      </c>
      <c r="O188" s="438">
        <v>4</v>
      </c>
      <c r="P188" s="668">
        <v>14</v>
      </c>
      <c r="Q188" s="924">
        <v>7</v>
      </c>
    </row>
    <row r="189" spans="1:17" ht="12" customHeight="1">
      <c r="A189" s="279" t="s">
        <v>402</v>
      </c>
      <c r="B189" s="669" t="s">
        <v>63</v>
      </c>
      <c r="C189" s="663">
        <v>3</v>
      </c>
      <c r="D189" s="664">
        <v>3</v>
      </c>
      <c r="E189" s="664">
        <v>3</v>
      </c>
      <c r="F189" s="664">
        <v>5</v>
      </c>
      <c r="G189" s="664">
        <v>3</v>
      </c>
      <c r="H189" s="665">
        <v>2</v>
      </c>
      <c r="I189" s="438">
        <v>3</v>
      </c>
      <c r="J189" s="673" t="s">
        <v>63</v>
      </c>
      <c r="K189" s="438">
        <v>4</v>
      </c>
      <c r="L189" s="438">
        <v>2</v>
      </c>
      <c r="M189" s="435">
        <v>9</v>
      </c>
      <c r="N189" s="438">
        <v>5</v>
      </c>
      <c r="O189" s="438">
        <v>12</v>
      </c>
      <c r="P189" s="668">
        <v>1</v>
      </c>
      <c r="Q189" s="924">
        <v>4</v>
      </c>
    </row>
    <row r="190" spans="1:17" ht="12" customHeight="1">
      <c r="A190" s="279" t="s">
        <v>403</v>
      </c>
      <c r="B190" s="446">
        <v>169</v>
      </c>
      <c r="C190" s="663">
        <v>206</v>
      </c>
      <c r="D190" s="664">
        <v>169</v>
      </c>
      <c r="E190" s="664">
        <v>167</v>
      </c>
      <c r="F190" s="664">
        <v>167</v>
      </c>
      <c r="G190" s="664">
        <v>194</v>
      </c>
      <c r="H190" s="665">
        <v>250</v>
      </c>
      <c r="I190" s="438">
        <v>294</v>
      </c>
      <c r="J190" s="438">
        <v>99</v>
      </c>
      <c r="K190" s="438">
        <v>369</v>
      </c>
      <c r="L190" s="438">
        <v>350</v>
      </c>
      <c r="M190" s="435">
        <v>360</v>
      </c>
      <c r="N190" s="438">
        <v>508</v>
      </c>
      <c r="O190" s="438">
        <v>498</v>
      </c>
      <c r="P190" s="668">
        <v>492</v>
      </c>
      <c r="Q190" s="924">
        <v>490</v>
      </c>
    </row>
    <row r="191" spans="1:17" ht="12" customHeight="1">
      <c r="A191" s="279" t="s">
        <v>405</v>
      </c>
      <c r="B191" s="679">
        <v>1</v>
      </c>
      <c r="C191" s="663">
        <v>5</v>
      </c>
      <c r="D191" s="664">
        <v>2</v>
      </c>
      <c r="E191" s="664" t="s">
        <v>63</v>
      </c>
      <c r="F191" s="664">
        <v>12</v>
      </c>
      <c r="G191" s="664">
        <v>8</v>
      </c>
      <c r="H191" s="665">
        <v>11</v>
      </c>
      <c r="I191" s="438">
        <v>20</v>
      </c>
      <c r="J191" s="438">
        <v>15</v>
      </c>
      <c r="K191" s="438">
        <v>17</v>
      </c>
      <c r="L191" s="438">
        <v>21</v>
      </c>
      <c r="M191" s="435">
        <v>16</v>
      </c>
      <c r="N191" s="438">
        <v>3</v>
      </c>
      <c r="O191" s="438">
        <v>8</v>
      </c>
      <c r="P191" s="668">
        <v>6</v>
      </c>
      <c r="Q191" s="924">
        <v>11</v>
      </c>
    </row>
    <row r="192" spans="1:17" ht="12" customHeight="1">
      <c r="A192" s="279" t="s">
        <v>406</v>
      </c>
      <c r="B192" s="669" t="s">
        <v>63</v>
      </c>
      <c r="C192" s="663">
        <v>1</v>
      </c>
      <c r="D192" s="664">
        <v>3</v>
      </c>
      <c r="E192" s="664">
        <v>1</v>
      </c>
      <c r="F192" s="664">
        <v>1</v>
      </c>
      <c r="G192" s="664">
        <v>2</v>
      </c>
      <c r="H192" s="665">
        <v>2</v>
      </c>
      <c r="I192" s="667" t="s">
        <v>63</v>
      </c>
      <c r="J192" s="438">
        <v>2</v>
      </c>
      <c r="K192" s="666" t="s">
        <v>63</v>
      </c>
      <c r="L192" s="666" t="s">
        <v>63</v>
      </c>
      <c r="M192" s="435">
        <v>2</v>
      </c>
      <c r="N192" s="438">
        <v>1</v>
      </c>
      <c r="O192" s="438">
        <v>1</v>
      </c>
      <c r="P192" s="668">
        <v>1</v>
      </c>
      <c r="Q192" s="1203" t="s">
        <v>63</v>
      </c>
    </row>
    <row r="193" spans="1:122" ht="12" customHeight="1">
      <c r="A193" s="279" t="s">
        <v>407</v>
      </c>
      <c r="B193" s="446">
        <v>19</v>
      </c>
      <c r="C193" s="663">
        <v>33</v>
      </c>
      <c r="D193" s="664">
        <v>18</v>
      </c>
      <c r="E193" s="664">
        <v>30</v>
      </c>
      <c r="F193" s="664">
        <v>41</v>
      </c>
      <c r="G193" s="664">
        <v>33</v>
      </c>
      <c r="H193" s="665">
        <v>38</v>
      </c>
      <c r="I193" s="438">
        <v>46</v>
      </c>
      <c r="J193" s="438">
        <v>12</v>
      </c>
      <c r="K193" s="438">
        <v>80</v>
      </c>
      <c r="L193" s="438">
        <v>70</v>
      </c>
      <c r="M193" s="435">
        <v>200</v>
      </c>
      <c r="N193" s="438">
        <v>232</v>
      </c>
      <c r="O193" s="438">
        <v>289</v>
      </c>
      <c r="P193" s="668">
        <v>266</v>
      </c>
      <c r="Q193" s="924">
        <v>281</v>
      </c>
    </row>
    <row r="194" spans="1:122" ht="12" customHeight="1">
      <c r="A194" s="279" t="s">
        <v>408</v>
      </c>
      <c r="B194" s="446">
        <v>21</v>
      </c>
      <c r="C194" s="663">
        <v>27</v>
      </c>
      <c r="D194" s="664">
        <v>36</v>
      </c>
      <c r="E194" s="664">
        <v>56</v>
      </c>
      <c r="F194" s="664">
        <v>52</v>
      </c>
      <c r="G194" s="664">
        <v>62</v>
      </c>
      <c r="H194" s="665">
        <v>90</v>
      </c>
      <c r="I194" s="438">
        <v>75</v>
      </c>
      <c r="J194" s="438">
        <v>121</v>
      </c>
      <c r="K194" s="438">
        <v>137</v>
      </c>
      <c r="L194" s="438">
        <v>134</v>
      </c>
      <c r="M194" s="435">
        <v>128</v>
      </c>
      <c r="N194" s="438">
        <v>151</v>
      </c>
      <c r="O194" s="438">
        <v>146</v>
      </c>
      <c r="P194" s="668">
        <v>139</v>
      </c>
      <c r="Q194" s="924">
        <v>130</v>
      </c>
    </row>
    <row r="195" spans="1:122" ht="12" customHeight="1">
      <c r="A195" s="279" t="s">
        <v>409</v>
      </c>
      <c r="B195" s="446">
        <v>2246</v>
      </c>
      <c r="C195" s="663">
        <v>3136</v>
      </c>
      <c r="D195" s="664">
        <v>3098</v>
      </c>
      <c r="E195" s="664">
        <v>3010</v>
      </c>
      <c r="F195" s="664">
        <v>2989</v>
      </c>
      <c r="G195" s="664">
        <v>2905</v>
      </c>
      <c r="H195" s="665">
        <v>3092</v>
      </c>
      <c r="I195" s="438">
        <v>3607</v>
      </c>
      <c r="J195" s="438">
        <v>4836</v>
      </c>
      <c r="K195" s="438">
        <v>4299</v>
      </c>
      <c r="L195" s="438">
        <v>4552</v>
      </c>
      <c r="M195" s="435">
        <v>5020</v>
      </c>
      <c r="N195" s="438">
        <v>4969</v>
      </c>
      <c r="O195" s="438">
        <v>5045</v>
      </c>
      <c r="P195" s="670">
        <v>4623</v>
      </c>
      <c r="Q195" s="924">
        <v>4564</v>
      </c>
    </row>
    <row r="196" spans="1:122" ht="12" customHeight="1">
      <c r="A196" s="279" t="s">
        <v>410</v>
      </c>
      <c r="B196" s="446">
        <v>17</v>
      </c>
      <c r="C196" s="663">
        <v>21</v>
      </c>
      <c r="D196" s="664">
        <v>20</v>
      </c>
      <c r="E196" s="664">
        <v>23</v>
      </c>
      <c r="F196" s="664">
        <v>24</v>
      </c>
      <c r="G196" s="664">
        <v>19</v>
      </c>
      <c r="H196" s="665">
        <v>16</v>
      </c>
      <c r="I196" s="438">
        <v>22</v>
      </c>
      <c r="J196" s="438">
        <v>22</v>
      </c>
      <c r="K196" s="438">
        <v>13</v>
      </c>
      <c r="L196" s="438">
        <v>25</v>
      </c>
      <c r="M196" s="435">
        <v>20</v>
      </c>
      <c r="N196" s="438">
        <v>25</v>
      </c>
      <c r="O196" s="438">
        <v>23</v>
      </c>
      <c r="P196" s="668">
        <v>24</v>
      </c>
      <c r="Q196" s="924">
        <v>22</v>
      </c>
    </row>
    <row r="197" spans="1:122" ht="12" customHeight="1">
      <c r="A197" s="279" t="s">
        <v>411</v>
      </c>
      <c r="B197" s="669">
        <v>1</v>
      </c>
      <c r="C197" s="663" t="s">
        <v>63</v>
      </c>
      <c r="D197" s="664">
        <v>2</v>
      </c>
      <c r="E197" s="664" t="s">
        <v>63</v>
      </c>
      <c r="F197" s="664">
        <v>1</v>
      </c>
      <c r="G197" s="664" t="s">
        <v>63</v>
      </c>
      <c r="H197" s="665">
        <v>1</v>
      </c>
      <c r="I197" s="664" t="s">
        <v>63</v>
      </c>
      <c r="J197" s="673" t="s">
        <v>63</v>
      </c>
      <c r="K197" s="438">
        <v>1</v>
      </c>
      <c r="L197" s="666" t="s">
        <v>63</v>
      </c>
      <c r="M197" s="666" t="s">
        <v>63</v>
      </c>
      <c r="N197" s="666" t="s">
        <v>63</v>
      </c>
      <c r="O197" s="438">
        <v>1</v>
      </c>
      <c r="P197" s="668">
        <v>1</v>
      </c>
      <c r="Q197" s="1203" t="s">
        <v>63</v>
      </c>
    </row>
    <row r="198" spans="1:122" ht="12" customHeight="1">
      <c r="A198" s="226" t="s">
        <v>412</v>
      </c>
      <c r="B198" s="446">
        <v>1</v>
      </c>
      <c r="C198" s="663">
        <v>4</v>
      </c>
      <c r="D198" s="664">
        <v>1</v>
      </c>
      <c r="E198" s="664" t="s">
        <v>63</v>
      </c>
      <c r="F198" s="664" t="s">
        <v>63</v>
      </c>
      <c r="G198" s="664" t="s">
        <v>63</v>
      </c>
      <c r="H198" s="665">
        <v>2</v>
      </c>
      <c r="I198" s="438">
        <v>1</v>
      </c>
      <c r="J198" s="673" t="s">
        <v>63</v>
      </c>
      <c r="K198" s="666" t="s">
        <v>63</v>
      </c>
      <c r="L198" s="666" t="s">
        <v>63</v>
      </c>
      <c r="M198" s="435">
        <v>1</v>
      </c>
      <c r="N198" s="666" t="s">
        <v>63</v>
      </c>
      <c r="O198" s="438">
        <v>1</v>
      </c>
      <c r="P198" s="668">
        <v>2</v>
      </c>
      <c r="Q198" s="924">
        <v>1</v>
      </c>
    </row>
    <row r="199" spans="1:122" ht="12" customHeight="1">
      <c r="A199" s="279" t="s">
        <v>739</v>
      </c>
      <c r="B199" s="669" t="s">
        <v>63</v>
      </c>
      <c r="C199" s="663">
        <v>1</v>
      </c>
      <c r="D199" s="664" t="s">
        <v>63</v>
      </c>
      <c r="E199" s="664" t="s">
        <v>63</v>
      </c>
      <c r="F199" s="664">
        <v>1</v>
      </c>
      <c r="G199" s="664">
        <v>1</v>
      </c>
      <c r="H199" s="667" t="s">
        <v>63</v>
      </c>
      <c r="I199" s="667" t="s">
        <v>63</v>
      </c>
      <c r="J199" s="438">
        <v>3</v>
      </c>
      <c r="K199" s="666" t="s">
        <v>63</v>
      </c>
      <c r="L199" s="666" t="s">
        <v>63</v>
      </c>
      <c r="M199" s="435">
        <v>3</v>
      </c>
      <c r="N199" s="438">
        <v>1</v>
      </c>
      <c r="O199" s="666" t="s">
        <v>63</v>
      </c>
      <c r="P199" s="668">
        <v>1</v>
      </c>
      <c r="Q199" s="1203" t="s">
        <v>63</v>
      </c>
    </row>
    <row r="200" spans="1:122" ht="12" customHeight="1">
      <c r="A200" s="279" t="s">
        <v>740</v>
      </c>
      <c r="B200" s="446">
        <v>26</v>
      </c>
      <c r="C200" s="663">
        <v>49</v>
      </c>
      <c r="D200" s="664">
        <v>45</v>
      </c>
      <c r="E200" s="664">
        <v>42</v>
      </c>
      <c r="F200" s="664">
        <v>41</v>
      </c>
      <c r="G200" s="664">
        <v>49</v>
      </c>
      <c r="H200" s="665">
        <v>37</v>
      </c>
      <c r="I200" s="438">
        <v>19</v>
      </c>
      <c r="J200" s="438">
        <v>51</v>
      </c>
      <c r="K200" s="438">
        <v>26</v>
      </c>
      <c r="L200" s="438">
        <v>41</v>
      </c>
      <c r="M200" s="435">
        <v>33</v>
      </c>
      <c r="N200" s="438">
        <v>25</v>
      </c>
      <c r="O200" s="438">
        <v>21</v>
      </c>
      <c r="P200" s="668">
        <v>18</v>
      </c>
      <c r="Q200" s="924">
        <v>7</v>
      </c>
    </row>
    <row r="201" spans="1:122" ht="12" customHeight="1">
      <c r="A201" s="279" t="s">
        <v>414</v>
      </c>
      <c r="B201" s="446">
        <v>32</v>
      </c>
      <c r="C201" s="663">
        <v>42</v>
      </c>
      <c r="D201" s="664">
        <v>34</v>
      </c>
      <c r="E201" s="664">
        <v>39</v>
      </c>
      <c r="F201" s="664">
        <v>37</v>
      </c>
      <c r="G201" s="664">
        <v>43</v>
      </c>
      <c r="H201" s="665">
        <v>52</v>
      </c>
      <c r="I201" s="438">
        <v>49</v>
      </c>
      <c r="J201" s="438">
        <v>23</v>
      </c>
      <c r="K201" s="438">
        <v>60</v>
      </c>
      <c r="L201" s="438">
        <v>68</v>
      </c>
      <c r="M201" s="435">
        <v>117</v>
      </c>
      <c r="N201" s="438">
        <v>120</v>
      </c>
      <c r="O201" s="438">
        <v>232</v>
      </c>
      <c r="P201" s="668">
        <v>216</v>
      </c>
      <c r="Q201" s="924">
        <v>310</v>
      </c>
    </row>
    <row r="202" spans="1:122" ht="12" customHeight="1">
      <c r="A202" s="279" t="s">
        <v>741</v>
      </c>
      <c r="B202" s="446"/>
      <c r="C202" s="663"/>
      <c r="D202" s="664"/>
      <c r="E202" s="664"/>
      <c r="F202" s="664"/>
      <c r="G202" s="664"/>
      <c r="H202" s="665"/>
      <c r="I202" s="438"/>
      <c r="J202" s="438"/>
      <c r="K202" s="666" t="s">
        <v>63</v>
      </c>
      <c r="L202" s="666" t="s">
        <v>63</v>
      </c>
      <c r="M202" s="666" t="s">
        <v>63</v>
      </c>
      <c r="N202" s="666" t="s">
        <v>63</v>
      </c>
      <c r="O202" s="438">
        <v>1</v>
      </c>
      <c r="P202" s="668">
        <v>5</v>
      </c>
      <c r="Q202" s="1203" t="s">
        <v>63</v>
      </c>
    </row>
    <row r="203" spans="1:122" ht="12" customHeight="1">
      <c r="A203" s="279" t="s">
        <v>465</v>
      </c>
      <c r="B203" s="669" t="s">
        <v>63</v>
      </c>
      <c r="C203" s="663">
        <v>2</v>
      </c>
      <c r="D203" s="664">
        <v>1</v>
      </c>
      <c r="E203" s="664">
        <v>1</v>
      </c>
      <c r="F203" s="664" t="s">
        <v>63</v>
      </c>
      <c r="G203" s="664">
        <v>4</v>
      </c>
      <c r="H203" s="665">
        <v>1</v>
      </c>
      <c r="I203" s="438">
        <v>1</v>
      </c>
      <c r="J203" s="673" t="s">
        <v>63</v>
      </c>
      <c r="K203" s="666" t="s">
        <v>63</v>
      </c>
      <c r="L203" s="666" t="s">
        <v>63</v>
      </c>
      <c r="M203" s="666" t="s">
        <v>63</v>
      </c>
      <c r="N203" s="438">
        <v>5</v>
      </c>
      <c r="O203" s="438">
        <v>5</v>
      </c>
      <c r="P203" s="668">
        <v>2</v>
      </c>
      <c r="Q203" s="924">
        <v>2</v>
      </c>
    </row>
    <row r="204" spans="1:122" ht="12" customHeight="1">
      <c r="A204" s="279" t="s">
        <v>417</v>
      </c>
      <c r="B204" s="669" t="s">
        <v>63</v>
      </c>
      <c r="C204" s="663" t="s">
        <v>63</v>
      </c>
      <c r="D204" s="664" t="s">
        <v>63</v>
      </c>
      <c r="E204" s="664" t="s">
        <v>63</v>
      </c>
      <c r="F204" s="664">
        <v>1</v>
      </c>
      <c r="G204" s="664" t="s">
        <v>63</v>
      </c>
      <c r="H204" s="667" t="s">
        <v>63</v>
      </c>
      <c r="I204" s="667" t="s">
        <v>63</v>
      </c>
      <c r="J204" s="438">
        <v>1</v>
      </c>
      <c r="K204" s="666" t="s">
        <v>63</v>
      </c>
      <c r="L204" s="666" t="s">
        <v>63</v>
      </c>
      <c r="M204" s="666" t="s">
        <v>63</v>
      </c>
      <c r="N204" s="666" t="s">
        <v>63</v>
      </c>
      <c r="O204" s="666" t="s">
        <v>63</v>
      </c>
      <c r="P204" s="666" t="s">
        <v>63</v>
      </c>
      <c r="Q204" s="924">
        <v>1</v>
      </c>
    </row>
    <row r="205" spans="1:122" ht="12" customHeight="1">
      <c r="A205" s="279" t="s">
        <v>418</v>
      </c>
      <c r="B205" s="669" t="s">
        <v>63</v>
      </c>
      <c r="C205" s="663">
        <v>2</v>
      </c>
      <c r="D205" s="664">
        <v>2</v>
      </c>
      <c r="E205" s="664" t="s">
        <v>63</v>
      </c>
      <c r="F205" s="664">
        <v>4</v>
      </c>
      <c r="G205" s="664">
        <v>2</v>
      </c>
      <c r="H205" s="665">
        <v>1</v>
      </c>
      <c r="I205" s="667" t="s">
        <v>63</v>
      </c>
      <c r="J205" s="673" t="s">
        <v>63</v>
      </c>
      <c r="K205" s="666" t="s">
        <v>63</v>
      </c>
      <c r="L205" s="438">
        <v>1</v>
      </c>
      <c r="M205" s="435">
        <v>2</v>
      </c>
      <c r="N205" s="666" t="s">
        <v>63</v>
      </c>
      <c r="O205" s="666" t="s">
        <v>63</v>
      </c>
      <c r="P205" s="666" t="s">
        <v>63</v>
      </c>
      <c r="Q205" s="924">
        <v>1</v>
      </c>
    </row>
    <row r="206" spans="1:122" ht="12" customHeight="1" thickBot="1">
      <c r="A206" s="279" t="s">
        <v>718</v>
      </c>
      <c r="B206" s="446">
        <v>3</v>
      </c>
      <c r="C206" s="663">
        <v>40</v>
      </c>
      <c r="D206" s="664">
        <v>55</v>
      </c>
      <c r="E206" s="664">
        <v>19</v>
      </c>
      <c r="F206" s="664">
        <v>14</v>
      </c>
      <c r="G206" s="664">
        <v>16</v>
      </c>
      <c r="H206" s="665">
        <v>20</v>
      </c>
      <c r="I206" s="438">
        <v>1</v>
      </c>
      <c r="J206" s="438">
        <v>4</v>
      </c>
      <c r="K206" s="438">
        <v>2</v>
      </c>
      <c r="L206" s="438">
        <v>1</v>
      </c>
      <c r="M206" s="435">
        <v>25</v>
      </c>
      <c r="N206" s="438">
        <v>22</v>
      </c>
      <c r="O206" s="438">
        <v>7</v>
      </c>
      <c r="P206" s="668">
        <v>7</v>
      </c>
      <c r="Q206" s="924">
        <v>17</v>
      </c>
    </row>
    <row r="207" spans="1:122" s="652" customFormat="1" ht="12" customHeight="1">
      <c r="A207" s="1204" t="s">
        <v>420</v>
      </c>
      <c r="B207" s="950"/>
      <c r="C207" s="950"/>
      <c r="D207" s="951"/>
      <c r="E207" s="951"/>
      <c r="F207" s="951"/>
      <c r="G207" s="951"/>
      <c r="H207" s="952"/>
      <c r="I207" s="952"/>
      <c r="J207" s="952"/>
      <c r="K207" s="952"/>
      <c r="L207" s="953"/>
      <c r="M207" s="952"/>
      <c r="N207" s="953"/>
      <c r="O207" s="954"/>
      <c r="P207" s="953"/>
      <c r="Q207" s="1205"/>
    </row>
    <row r="208" spans="1:122" s="680" customFormat="1" ht="12" customHeight="1">
      <c r="A208" s="1794" t="s">
        <v>742</v>
      </c>
      <c r="B208" s="1795"/>
      <c r="C208" s="1795"/>
      <c r="D208" s="1795"/>
      <c r="E208" s="1795"/>
      <c r="F208" s="1795"/>
      <c r="G208" s="1795"/>
      <c r="H208" s="1795"/>
      <c r="I208" s="1795"/>
      <c r="J208" s="1795"/>
      <c r="K208" s="1795"/>
      <c r="L208" s="1795"/>
      <c r="M208" s="1795"/>
      <c r="N208" s="1795"/>
      <c r="O208" s="1795"/>
      <c r="P208" s="1795"/>
      <c r="Q208" s="1796"/>
      <c r="R208" s="652"/>
      <c r="S208" s="652"/>
      <c r="T208" s="652"/>
      <c r="U208" s="652"/>
      <c r="V208" s="652"/>
      <c r="W208" s="652"/>
      <c r="X208" s="652"/>
      <c r="Y208" s="652"/>
      <c r="Z208" s="652"/>
      <c r="AA208" s="652"/>
      <c r="AB208" s="652"/>
      <c r="AC208" s="652"/>
      <c r="AD208" s="652"/>
      <c r="AE208" s="652"/>
      <c r="AF208" s="652"/>
      <c r="AG208" s="652"/>
      <c r="AH208" s="652"/>
      <c r="AI208" s="652"/>
      <c r="AJ208" s="652"/>
      <c r="AK208" s="652"/>
      <c r="AL208" s="652"/>
      <c r="AM208" s="652"/>
      <c r="AN208" s="652"/>
      <c r="AO208" s="652"/>
      <c r="AP208" s="652"/>
      <c r="AQ208" s="652"/>
      <c r="AR208" s="652"/>
      <c r="AS208" s="652"/>
      <c r="AT208" s="652"/>
      <c r="AU208" s="652"/>
      <c r="AV208" s="652"/>
      <c r="AW208" s="652"/>
      <c r="AX208" s="652"/>
      <c r="AY208" s="652"/>
      <c r="AZ208" s="652"/>
      <c r="BA208" s="652"/>
      <c r="BB208" s="652"/>
      <c r="BC208" s="652"/>
      <c r="BD208" s="652"/>
      <c r="BE208" s="652"/>
      <c r="BF208" s="652"/>
      <c r="BG208" s="652"/>
      <c r="BH208" s="652"/>
      <c r="BI208" s="652"/>
      <c r="BJ208" s="652"/>
      <c r="BK208" s="652"/>
      <c r="BL208" s="652"/>
      <c r="BM208" s="652"/>
      <c r="BN208" s="652"/>
      <c r="BO208" s="652"/>
      <c r="BP208" s="652"/>
      <c r="BQ208" s="652"/>
      <c r="BR208" s="652"/>
      <c r="BS208" s="652"/>
      <c r="BT208" s="652"/>
      <c r="BU208" s="652"/>
      <c r="BV208" s="652"/>
      <c r="BW208" s="652"/>
      <c r="BX208" s="652"/>
      <c r="BY208" s="652"/>
      <c r="BZ208" s="652"/>
      <c r="CA208" s="652"/>
      <c r="CB208" s="652"/>
      <c r="CC208" s="652"/>
      <c r="CD208" s="652"/>
      <c r="CE208" s="652"/>
      <c r="CF208" s="652"/>
      <c r="CG208" s="652"/>
      <c r="CH208" s="652"/>
      <c r="CI208" s="652"/>
      <c r="CJ208" s="652"/>
      <c r="CK208" s="652"/>
      <c r="CL208" s="652"/>
      <c r="CM208" s="652"/>
      <c r="CN208" s="652"/>
      <c r="CO208" s="652"/>
      <c r="CP208" s="652"/>
      <c r="CQ208" s="652"/>
      <c r="CR208" s="652"/>
      <c r="CS208" s="652"/>
      <c r="CT208" s="652"/>
      <c r="CU208" s="652"/>
      <c r="CV208" s="652"/>
      <c r="CW208" s="652"/>
      <c r="CX208" s="652"/>
      <c r="CY208" s="652"/>
      <c r="CZ208" s="652"/>
      <c r="DA208" s="652"/>
      <c r="DB208" s="652"/>
      <c r="DC208" s="652"/>
      <c r="DD208" s="652"/>
      <c r="DE208" s="652"/>
      <c r="DF208" s="652"/>
      <c r="DG208" s="652"/>
      <c r="DH208" s="652"/>
      <c r="DI208" s="652"/>
      <c r="DJ208" s="652"/>
      <c r="DK208" s="652"/>
      <c r="DL208" s="652"/>
      <c r="DM208" s="652"/>
      <c r="DN208" s="652"/>
      <c r="DO208" s="652"/>
      <c r="DP208" s="652"/>
      <c r="DQ208" s="652"/>
      <c r="DR208" s="652"/>
    </row>
    <row r="209" spans="1:17" ht="12" customHeight="1" thickBot="1">
      <c r="A209" s="1797"/>
      <c r="B209" s="1798"/>
      <c r="C209" s="1798"/>
      <c r="D209" s="1798"/>
      <c r="E209" s="1798"/>
      <c r="F209" s="1798"/>
      <c r="G209" s="1798"/>
      <c r="H209" s="1798"/>
      <c r="I209" s="1798"/>
      <c r="J209" s="1798"/>
      <c r="K209" s="1798"/>
      <c r="L209" s="1798"/>
      <c r="M209" s="1798"/>
      <c r="N209" s="1798"/>
      <c r="O209" s="1798"/>
      <c r="P209" s="1798"/>
      <c r="Q209" s="1799"/>
    </row>
  </sheetData>
  <sheetProtection algorithmName="SHA-512" hashValue="yN7hLnFGY/BwVkuLFSMBhF093/UULQLQ+tvWEj/+gcOtdpoOiVhhIUG1qbWam6n8tEeZTWkpizNQeHdmwZbdzA==" saltValue="LWl6aG99zJJH3heRSWlfKQ==" spinCount="100000" sheet="1" formatCells="0" formatColumns="0" formatRows="0" insertColumns="0" insertRows="0" insertHyperlinks="0" deleteColumns="0" deleteRows="0" sort="0" autoFilter="0" pivotTables="0"/>
  <mergeCells count="5">
    <mergeCell ref="A1:G1"/>
    <mergeCell ref="A2:Q2"/>
    <mergeCell ref="A3:Q3"/>
    <mergeCell ref="A4:Q4"/>
    <mergeCell ref="A208:Q209"/>
  </mergeCells>
  <pageMargins left="0.7" right="0.7" top="0.75" bottom="0.75" header="0.3" footer="0.3"/>
  <pageSetup orientation="portrait" r:id="rId1"/>
  <headerFooter>
    <oddFooter>&amp;C&amp;"Times New Roman,Regular"&amp;P of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80E44-DAA0-4E4D-A360-B745E3C1CFDA}">
  <sheetPr>
    <pageSetUpPr fitToPage="1"/>
  </sheetPr>
  <dimension ref="A1:CV19"/>
  <sheetViews>
    <sheetView workbookViewId="0">
      <selection activeCell="G33" sqref="G33"/>
    </sheetView>
  </sheetViews>
  <sheetFormatPr defaultColWidth="10.7109375" defaultRowHeight="12.75"/>
  <cols>
    <col min="1" max="1" width="39.140625" style="708" customWidth="1"/>
    <col min="2" max="2" width="10.42578125" style="708" customWidth="1"/>
    <col min="3" max="3" width="13" style="708" customWidth="1"/>
    <col min="4" max="4" width="12.42578125" style="708" customWidth="1"/>
    <col min="5" max="5" width="11.5703125" style="708" customWidth="1"/>
    <col min="6" max="6" width="12.28515625" style="708" customWidth="1"/>
    <col min="7" max="7" width="10.42578125" style="708" customWidth="1"/>
    <col min="8" max="16384" width="10.7109375" style="687"/>
  </cols>
  <sheetData>
    <row r="1" spans="1:100" s="685" customFormat="1" ht="15.75">
      <c r="A1" s="1800" t="s">
        <v>743</v>
      </c>
      <c r="B1" s="1801"/>
      <c r="C1" s="1801"/>
      <c r="D1" s="1801"/>
      <c r="E1" s="1801"/>
      <c r="F1" s="1801"/>
      <c r="G1" s="1802"/>
      <c r="H1" s="684"/>
    </row>
    <row r="2" spans="1:100" s="685" customFormat="1" ht="15.75">
      <c r="A2" s="1803" t="s">
        <v>744</v>
      </c>
      <c r="B2" s="1804"/>
      <c r="C2" s="1804"/>
      <c r="D2" s="1804"/>
      <c r="E2" s="1804"/>
      <c r="F2" s="1804"/>
      <c r="G2" s="1805"/>
      <c r="H2" s="684"/>
    </row>
    <row r="3" spans="1:100" ht="14.25">
      <c r="A3" s="1806" t="s">
        <v>745</v>
      </c>
      <c r="B3" s="1807"/>
      <c r="C3" s="1807"/>
      <c r="D3" s="1807"/>
      <c r="E3" s="1807"/>
      <c r="F3" s="1807"/>
      <c r="G3" s="1808"/>
      <c r="H3" s="686"/>
    </row>
    <row r="4" spans="1:100" s="691" customFormat="1" ht="25.5">
      <c r="A4" s="688" t="s">
        <v>521</v>
      </c>
      <c r="B4" s="689" t="s">
        <v>746</v>
      </c>
      <c r="C4" s="689" t="s">
        <v>747</v>
      </c>
      <c r="D4" s="689" t="s">
        <v>748</v>
      </c>
      <c r="E4" s="689" t="s">
        <v>749</v>
      </c>
      <c r="F4" s="689" t="s">
        <v>750</v>
      </c>
      <c r="G4" s="690" t="s">
        <v>132</v>
      </c>
      <c r="H4" s="686"/>
      <c r="I4" s="687"/>
      <c r="J4" s="687"/>
      <c r="K4" s="687"/>
      <c r="L4" s="687"/>
      <c r="M4" s="687"/>
      <c r="N4" s="687"/>
      <c r="O4" s="687"/>
      <c r="P4" s="687"/>
      <c r="Q4" s="687"/>
      <c r="R4" s="687"/>
      <c r="S4" s="687"/>
      <c r="T4" s="687"/>
      <c r="U4" s="687"/>
      <c r="V4" s="687"/>
      <c r="W4" s="687"/>
      <c r="X4" s="687"/>
      <c r="Y4" s="687"/>
      <c r="Z4" s="687"/>
      <c r="AA4" s="687"/>
      <c r="AB4" s="687"/>
      <c r="AC4" s="687"/>
      <c r="AD4" s="687"/>
      <c r="AE4" s="687"/>
      <c r="AF4" s="687"/>
      <c r="AG4" s="687"/>
      <c r="AH4" s="687"/>
      <c r="AI4" s="687"/>
      <c r="AJ4" s="687"/>
      <c r="AK4" s="687"/>
      <c r="AL4" s="687"/>
      <c r="AM4" s="687"/>
      <c r="AN4" s="687"/>
      <c r="AO4" s="687"/>
      <c r="AP4" s="687"/>
      <c r="AQ4" s="687"/>
      <c r="AR4" s="687"/>
      <c r="AS4" s="687"/>
      <c r="AT4" s="687"/>
      <c r="AU4" s="687"/>
      <c r="AV4" s="687"/>
      <c r="AW4" s="687"/>
      <c r="AX4" s="687"/>
      <c r="AY4" s="687"/>
      <c r="AZ4" s="687"/>
      <c r="BA4" s="687"/>
      <c r="BB4" s="687"/>
      <c r="BC4" s="687"/>
      <c r="BD4" s="687"/>
      <c r="BE4" s="687"/>
      <c r="BF4" s="687"/>
      <c r="BG4" s="687"/>
      <c r="BH4" s="687"/>
      <c r="BI4" s="687"/>
      <c r="BJ4" s="687"/>
      <c r="BK4" s="687"/>
      <c r="BL4" s="687"/>
      <c r="BM4" s="687"/>
      <c r="BN4" s="687"/>
      <c r="BO4" s="687"/>
      <c r="BP4" s="687"/>
      <c r="BQ4" s="687"/>
      <c r="BR4" s="687"/>
      <c r="BS4" s="687"/>
      <c r="BT4" s="687"/>
      <c r="BU4" s="687"/>
      <c r="BV4" s="687"/>
      <c r="BW4" s="687"/>
      <c r="BX4" s="687"/>
      <c r="BY4" s="687"/>
      <c r="BZ4" s="687"/>
      <c r="CA4" s="687"/>
      <c r="CB4" s="687"/>
      <c r="CC4" s="687"/>
      <c r="CD4" s="687"/>
      <c r="CE4" s="687"/>
      <c r="CF4" s="687"/>
      <c r="CG4" s="687"/>
      <c r="CH4" s="687"/>
      <c r="CI4" s="687"/>
      <c r="CJ4" s="687"/>
      <c r="CK4" s="687"/>
      <c r="CL4" s="687"/>
      <c r="CM4" s="687"/>
      <c r="CN4" s="687"/>
      <c r="CO4" s="687"/>
      <c r="CP4" s="687"/>
      <c r="CQ4" s="687"/>
      <c r="CR4" s="687"/>
      <c r="CS4" s="687"/>
      <c r="CT4" s="687"/>
      <c r="CU4" s="687"/>
      <c r="CV4" s="687"/>
    </row>
    <row r="5" spans="1:100" s="685" customFormat="1" ht="20.25" customHeight="1">
      <c r="A5" s="692" t="s">
        <v>751</v>
      </c>
      <c r="B5" s="693">
        <v>1881</v>
      </c>
      <c r="C5" s="693">
        <v>5484</v>
      </c>
      <c r="D5" s="693">
        <v>2138</v>
      </c>
      <c r="E5" s="693">
        <v>32</v>
      </c>
      <c r="F5" s="696" t="s">
        <v>63</v>
      </c>
      <c r="G5" s="694">
        <f t="shared" ref="G5:G14" si="0">SUM(B5:F5)</f>
        <v>9535</v>
      </c>
      <c r="H5" s="695"/>
    </row>
    <row r="6" spans="1:100" s="685" customFormat="1" ht="20.25" customHeight="1">
      <c r="A6" s="692" t="s">
        <v>752</v>
      </c>
      <c r="B6" s="693">
        <v>3213</v>
      </c>
      <c r="C6" s="693">
        <v>6702</v>
      </c>
      <c r="D6" s="693">
        <v>2290</v>
      </c>
      <c r="E6" s="693">
        <v>16</v>
      </c>
      <c r="F6" s="696" t="s">
        <v>63</v>
      </c>
      <c r="G6" s="694">
        <f t="shared" si="0"/>
        <v>12221</v>
      </c>
      <c r="H6" s="684"/>
    </row>
    <row r="7" spans="1:100" s="685" customFormat="1" ht="20.25" customHeight="1">
      <c r="A7" s="692" t="s">
        <v>753</v>
      </c>
      <c r="B7" s="693">
        <f>SUM(B8:B10)</f>
        <v>3240</v>
      </c>
      <c r="C7" s="693">
        <f t="shared" ref="C7:E7" si="1">SUM(C8:C10)</f>
        <v>6989</v>
      </c>
      <c r="D7" s="693">
        <f t="shared" si="1"/>
        <v>2285</v>
      </c>
      <c r="E7" s="693">
        <f t="shared" si="1"/>
        <v>27</v>
      </c>
      <c r="F7" s="696" t="s">
        <v>63</v>
      </c>
      <c r="G7" s="694">
        <f t="shared" si="0"/>
        <v>12541</v>
      </c>
      <c r="H7" s="684"/>
    </row>
    <row r="8" spans="1:100" ht="20.25" customHeight="1">
      <c r="A8" s="697" t="s">
        <v>754</v>
      </c>
      <c r="B8" s="698">
        <v>2848</v>
      </c>
      <c r="C8" s="698">
        <v>6869</v>
      </c>
      <c r="D8" s="698">
        <v>2236</v>
      </c>
      <c r="E8" s="698">
        <v>26</v>
      </c>
      <c r="F8" s="696" t="s">
        <v>63</v>
      </c>
      <c r="G8" s="699">
        <f t="shared" si="0"/>
        <v>11979</v>
      </c>
      <c r="H8" s="686"/>
    </row>
    <row r="9" spans="1:100" ht="20.25" customHeight="1">
      <c r="A9" s="697" t="s">
        <v>755</v>
      </c>
      <c r="B9" s="698">
        <v>361</v>
      </c>
      <c r="C9" s="698">
        <v>90</v>
      </c>
      <c r="D9" s="698">
        <v>43</v>
      </c>
      <c r="E9" s="696">
        <v>1</v>
      </c>
      <c r="F9" s="696" t="s">
        <v>63</v>
      </c>
      <c r="G9" s="699">
        <f t="shared" si="0"/>
        <v>495</v>
      </c>
      <c r="H9" s="686"/>
    </row>
    <row r="10" spans="1:100" ht="20.25" customHeight="1">
      <c r="A10" s="697" t="s">
        <v>756</v>
      </c>
      <c r="B10" s="698">
        <v>31</v>
      </c>
      <c r="C10" s="698">
        <v>30</v>
      </c>
      <c r="D10" s="698">
        <v>6</v>
      </c>
      <c r="E10" s="696" t="s">
        <v>63</v>
      </c>
      <c r="F10" s="696" t="s">
        <v>63</v>
      </c>
      <c r="G10" s="699">
        <f t="shared" si="0"/>
        <v>67</v>
      </c>
      <c r="H10" s="686"/>
    </row>
    <row r="11" spans="1:100" s="685" customFormat="1" ht="20.25" customHeight="1">
      <c r="A11" s="692" t="s">
        <v>757</v>
      </c>
      <c r="B11" s="693">
        <f>SUM(B12:B13)</f>
        <v>1854</v>
      </c>
      <c r="C11" s="693">
        <f t="shared" ref="C11:E11" si="2">SUM(C12:C13)</f>
        <v>5197</v>
      </c>
      <c r="D11" s="693">
        <f t="shared" si="2"/>
        <v>2143</v>
      </c>
      <c r="E11" s="693">
        <f t="shared" si="2"/>
        <v>21</v>
      </c>
      <c r="F11" s="696" t="s">
        <v>63</v>
      </c>
      <c r="G11" s="694">
        <f t="shared" si="0"/>
        <v>9215</v>
      </c>
      <c r="H11" s="684"/>
    </row>
    <row r="12" spans="1:100" ht="20.25" customHeight="1">
      <c r="A12" s="697" t="s">
        <v>758</v>
      </c>
      <c r="B12" s="698">
        <v>92</v>
      </c>
      <c r="C12" s="698">
        <v>40</v>
      </c>
      <c r="D12" s="698">
        <v>18</v>
      </c>
      <c r="E12" s="696" t="s">
        <v>63</v>
      </c>
      <c r="F12" s="696"/>
      <c r="G12" s="699">
        <f t="shared" si="0"/>
        <v>150</v>
      </c>
      <c r="H12" s="686"/>
    </row>
    <row r="13" spans="1:100" ht="15.75">
      <c r="A13" s="697" t="s">
        <v>759</v>
      </c>
      <c r="B13" s="698">
        <v>1762</v>
      </c>
      <c r="C13" s="698">
        <v>5157</v>
      </c>
      <c r="D13" s="698">
        <v>2125</v>
      </c>
      <c r="E13" s="698">
        <v>21</v>
      </c>
      <c r="F13" s="696" t="s">
        <v>63</v>
      </c>
      <c r="G13" s="699">
        <f t="shared" si="0"/>
        <v>9065</v>
      </c>
      <c r="H13" s="686"/>
    </row>
    <row r="14" spans="1:100" s="685" customFormat="1" ht="25.5">
      <c r="A14" s="692" t="s">
        <v>760</v>
      </c>
      <c r="B14" s="696" t="s">
        <v>63</v>
      </c>
      <c r="C14" s="693">
        <v>16814</v>
      </c>
      <c r="D14" s="696" t="s">
        <v>63</v>
      </c>
      <c r="E14" s="696" t="s">
        <v>63</v>
      </c>
      <c r="F14" s="696" t="s">
        <v>63</v>
      </c>
      <c r="G14" s="699">
        <f t="shared" si="0"/>
        <v>16814</v>
      </c>
      <c r="H14" s="684"/>
    </row>
    <row r="15" spans="1:100" ht="21" customHeight="1">
      <c r="A15" s="700" t="s">
        <v>512</v>
      </c>
      <c r="B15" s="701"/>
      <c r="C15" s="701"/>
      <c r="D15" s="701"/>
      <c r="E15" s="701"/>
      <c r="F15" s="701"/>
      <c r="G15" s="702"/>
      <c r="H15" s="686"/>
    </row>
    <row r="16" spans="1:100" ht="21" customHeight="1" thickBot="1">
      <c r="A16" s="703" t="s">
        <v>761</v>
      </c>
      <c r="B16" s="704"/>
      <c r="C16" s="704"/>
      <c r="D16" s="704"/>
      <c r="E16" s="704"/>
      <c r="F16" s="704"/>
      <c r="G16" s="705"/>
      <c r="H16" s="686"/>
    </row>
    <row r="17" spans="1:8">
      <c r="A17" s="706"/>
      <c r="B17" s="706"/>
      <c r="C17" s="706"/>
      <c r="D17" s="706"/>
      <c r="E17" s="706"/>
      <c r="F17" s="706"/>
      <c r="G17" s="706"/>
      <c r="H17" s="686"/>
    </row>
    <row r="18" spans="1:8">
      <c r="A18" s="707"/>
      <c r="B18" s="707"/>
      <c r="C18" s="707"/>
      <c r="D18" s="707"/>
      <c r="E18" s="707"/>
      <c r="F18" s="707"/>
      <c r="G18" s="707"/>
      <c r="H18" s="686"/>
    </row>
    <row r="19" spans="1:8">
      <c r="A19" s="707"/>
      <c r="B19" s="707"/>
      <c r="C19" s="707"/>
      <c r="D19" s="707"/>
      <c r="E19" s="707"/>
      <c r="F19" s="707"/>
      <c r="G19" s="707"/>
      <c r="H19" s="686"/>
    </row>
  </sheetData>
  <sheetProtection algorithmName="SHA-512" hashValue="0Bjv5YLOy72a7/R7Vk8BRgmBREm6AH86cDHtDBE0hpcggNYEi+2Z9LAbnbzro18B9rQWoqcpbpU7ER3fcEGi5A==" saltValue="LvXmVJ7M2nI0lgtKYSQ6Jg==" spinCount="100000" sheet="1" formatCells="0" formatColumns="0" formatRows="0" insertColumns="0" insertRows="0" insertHyperlinks="0" deleteColumns="0" deleteRows="0" sort="0" autoFilter="0" pivotTables="0"/>
  <mergeCells count="3">
    <mergeCell ref="A1:G1"/>
    <mergeCell ref="A2:G2"/>
    <mergeCell ref="A3:G3"/>
  </mergeCells>
  <pageMargins left="0.7" right="0.7" top="0.75" bottom="0.75" header="0.3" footer="0.3"/>
  <pageSetup scale="82" fitToHeight="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7D42D-3468-4873-9E78-BB710816D217}">
  <sheetPr>
    <pageSetUpPr fitToPage="1"/>
  </sheetPr>
  <dimension ref="A1:R57"/>
  <sheetViews>
    <sheetView workbookViewId="0">
      <selection activeCell="S37" sqref="S37"/>
    </sheetView>
  </sheetViews>
  <sheetFormatPr defaultRowHeight="15"/>
  <cols>
    <col min="1" max="1" width="42.28515625" customWidth="1"/>
    <col min="2" max="12" width="0" hidden="1" customWidth="1"/>
    <col min="13" max="13" width="12" customWidth="1"/>
    <col min="14" max="14" width="13.42578125" customWidth="1"/>
    <col min="15" max="15" width="13.28515625" customWidth="1"/>
    <col min="16" max="16" width="13" customWidth="1"/>
    <col min="17" max="17" width="10.85546875" customWidth="1"/>
  </cols>
  <sheetData>
    <row r="1" spans="1:18" ht="15.75">
      <c r="A1" s="1809" t="s">
        <v>762</v>
      </c>
      <c r="B1" s="1810"/>
      <c r="C1" s="1810"/>
      <c r="D1" s="1810"/>
      <c r="E1" s="1810"/>
      <c r="F1" s="1810"/>
      <c r="G1" s="1810"/>
      <c r="H1" s="1810"/>
      <c r="I1" s="1810"/>
      <c r="J1" s="1810"/>
      <c r="K1" s="1810"/>
      <c r="L1" s="1810"/>
      <c r="M1" s="1810"/>
      <c r="N1" s="1810"/>
      <c r="O1" s="1810"/>
      <c r="P1" s="1810"/>
      <c r="Q1" s="1811"/>
      <c r="R1" s="296"/>
    </row>
    <row r="2" spans="1:18" ht="15.75">
      <c r="A2" s="1812" t="s">
        <v>763</v>
      </c>
      <c r="B2" s="1813"/>
      <c r="C2" s="1813"/>
      <c r="D2" s="1813"/>
      <c r="E2" s="1813"/>
      <c r="F2" s="1813"/>
      <c r="G2" s="1813"/>
      <c r="H2" s="1813"/>
      <c r="I2" s="1813"/>
      <c r="J2" s="1813"/>
      <c r="K2" s="1813"/>
      <c r="L2" s="1813"/>
      <c r="M2" s="1813"/>
      <c r="N2" s="1813"/>
      <c r="O2" s="1813"/>
      <c r="P2" s="1813"/>
      <c r="Q2" s="1814"/>
      <c r="R2" s="296"/>
    </row>
    <row r="3" spans="1:18">
      <c r="A3" s="1815" t="s">
        <v>520</v>
      </c>
      <c r="B3" s="1816"/>
      <c r="C3" s="1816"/>
      <c r="D3" s="1816"/>
      <c r="E3" s="1816"/>
      <c r="F3" s="1816"/>
      <c r="G3" s="1816"/>
      <c r="H3" s="1816"/>
      <c r="I3" s="1816"/>
      <c r="J3" s="1816"/>
      <c r="K3" s="1816"/>
      <c r="L3" s="1816"/>
      <c r="M3" s="1816"/>
      <c r="N3" s="1816"/>
      <c r="O3" s="1816"/>
      <c r="P3" s="1816"/>
      <c r="Q3" s="1817"/>
      <c r="R3" s="296"/>
    </row>
    <row r="4" spans="1:18" ht="15.75" thickBot="1">
      <c r="A4" s="934" t="s">
        <v>764</v>
      </c>
      <c r="B4" s="935">
        <v>2007</v>
      </c>
      <c r="C4" s="935">
        <v>2008</v>
      </c>
      <c r="D4" s="935">
        <v>2009</v>
      </c>
      <c r="E4" s="935">
        <v>2010</v>
      </c>
      <c r="F4" s="935">
        <v>2011</v>
      </c>
      <c r="G4" s="935">
        <v>2012</v>
      </c>
      <c r="H4" s="935">
        <v>2013</v>
      </c>
      <c r="I4" s="935">
        <v>2014</v>
      </c>
      <c r="J4" s="935">
        <v>2015</v>
      </c>
      <c r="K4" s="935">
        <v>2016</v>
      </c>
      <c r="L4" s="935">
        <v>2017</v>
      </c>
      <c r="M4" s="935">
        <v>2018</v>
      </c>
      <c r="N4" s="935">
        <v>2019</v>
      </c>
      <c r="O4" s="935">
        <v>2020</v>
      </c>
      <c r="P4" s="935">
        <v>2021</v>
      </c>
      <c r="Q4" s="936">
        <v>2022</v>
      </c>
      <c r="R4" s="296"/>
    </row>
    <row r="5" spans="1:18">
      <c r="A5" s="1206" t="s">
        <v>765</v>
      </c>
      <c r="B5" s="937"/>
      <c r="C5" s="938"/>
      <c r="D5" s="938"/>
      <c r="E5" s="938"/>
      <c r="F5" s="938"/>
      <c r="G5" s="938"/>
      <c r="H5" s="938"/>
      <c r="I5" s="939"/>
      <c r="J5" s="939"/>
      <c r="K5" s="939"/>
      <c r="L5" s="937"/>
      <c r="M5" s="940"/>
      <c r="N5" s="939"/>
      <c r="O5" s="939"/>
      <c r="P5" s="939"/>
      <c r="Q5" s="1207"/>
      <c r="R5" s="296"/>
    </row>
    <row r="6" spans="1:18">
      <c r="A6" s="709" t="s">
        <v>766</v>
      </c>
      <c r="B6" s="711">
        <v>51420</v>
      </c>
      <c r="C6" s="711">
        <v>51774</v>
      </c>
      <c r="D6" s="711">
        <v>51482</v>
      </c>
      <c r="E6" s="711">
        <f t="shared" ref="E6:Q6" si="0">SUM(E7:E22)</f>
        <v>51649</v>
      </c>
      <c r="F6" s="711">
        <f t="shared" si="0"/>
        <v>53755</v>
      </c>
      <c r="G6" s="711">
        <f t="shared" si="0"/>
        <v>51323</v>
      </c>
      <c r="H6" s="711">
        <f t="shared" si="0"/>
        <v>48109</v>
      </c>
      <c r="I6" s="711">
        <f t="shared" si="0"/>
        <v>48204</v>
      </c>
      <c r="J6" s="711">
        <f t="shared" si="0"/>
        <v>45381</v>
      </c>
      <c r="K6" s="711">
        <f t="shared" si="0"/>
        <v>49467</v>
      </c>
      <c r="L6" s="711">
        <f t="shared" si="0"/>
        <v>47678</v>
      </c>
      <c r="M6" s="711">
        <f t="shared" si="0"/>
        <v>48063</v>
      </c>
      <c r="N6" s="711">
        <f t="shared" si="0"/>
        <v>48373</v>
      </c>
      <c r="O6" s="711">
        <f t="shared" si="0"/>
        <v>51856</v>
      </c>
      <c r="P6" s="711">
        <f t="shared" si="0"/>
        <v>49715</v>
      </c>
      <c r="Q6" s="1208">
        <f t="shared" si="0"/>
        <v>45642</v>
      </c>
      <c r="R6" s="296"/>
    </row>
    <row r="7" spans="1:18">
      <c r="A7" s="712" t="s">
        <v>767</v>
      </c>
      <c r="B7" s="713"/>
      <c r="C7" s="713"/>
      <c r="D7" s="713"/>
      <c r="E7" s="713"/>
      <c r="F7" s="713"/>
      <c r="G7" s="713"/>
      <c r="H7" s="713"/>
      <c r="I7" s="714"/>
      <c r="J7" s="714"/>
      <c r="K7" s="714"/>
      <c r="L7" s="715"/>
      <c r="M7" s="716"/>
      <c r="N7" s="717"/>
      <c r="O7" s="717"/>
      <c r="P7" s="717"/>
      <c r="Q7" s="721"/>
      <c r="R7" s="296"/>
    </row>
    <row r="8" spans="1:18">
      <c r="A8" s="712" t="s">
        <v>768</v>
      </c>
      <c r="B8" s="713">
        <v>619</v>
      </c>
      <c r="C8" s="713">
        <v>621</v>
      </c>
      <c r="D8" s="713">
        <v>628</v>
      </c>
      <c r="E8" s="713">
        <v>773</v>
      </c>
      <c r="F8" s="713">
        <v>892</v>
      </c>
      <c r="G8" s="713">
        <v>739</v>
      </c>
      <c r="H8" s="713">
        <v>804</v>
      </c>
      <c r="I8" s="718">
        <v>698</v>
      </c>
      <c r="J8" s="718">
        <v>631</v>
      </c>
      <c r="K8" s="718">
        <v>846</v>
      </c>
      <c r="L8" s="719">
        <v>735</v>
      </c>
      <c r="M8" s="720">
        <v>580</v>
      </c>
      <c r="N8" s="719">
        <v>635</v>
      </c>
      <c r="O8" s="719">
        <v>651</v>
      </c>
      <c r="P8" s="719">
        <v>483</v>
      </c>
      <c r="Q8" s="1209">
        <v>447</v>
      </c>
      <c r="R8" s="296"/>
    </row>
    <row r="9" spans="1:18">
      <c r="A9" s="712" t="s">
        <v>769</v>
      </c>
      <c r="B9" s="713">
        <v>1787</v>
      </c>
      <c r="C9" s="713">
        <v>1819</v>
      </c>
      <c r="D9" s="713">
        <v>1792</v>
      </c>
      <c r="E9" s="713">
        <v>1720</v>
      </c>
      <c r="F9" s="713">
        <v>1920</v>
      </c>
      <c r="G9" s="713">
        <v>1529</v>
      </c>
      <c r="H9" s="713">
        <v>1765</v>
      </c>
      <c r="I9" s="718">
        <v>1500</v>
      </c>
      <c r="J9" s="718">
        <v>1498</v>
      </c>
      <c r="K9" s="718">
        <v>2242</v>
      </c>
      <c r="L9" s="719">
        <v>2702</v>
      </c>
      <c r="M9" s="720">
        <v>2543</v>
      </c>
      <c r="N9" s="719">
        <v>2678</v>
      </c>
      <c r="O9" s="719">
        <v>3046</v>
      </c>
      <c r="P9" s="719">
        <v>3145</v>
      </c>
      <c r="Q9" s="1209">
        <v>2560</v>
      </c>
      <c r="R9" s="296"/>
    </row>
    <row r="10" spans="1:18">
      <c r="A10" s="712" t="s">
        <v>770</v>
      </c>
      <c r="B10" s="713">
        <v>7</v>
      </c>
      <c r="C10" s="713">
        <v>10</v>
      </c>
      <c r="D10" s="713">
        <v>13</v>
      </c>
      <c r="E10" s="713">
        <v>5</v>
      </c>
      <c r="F10" s="713">
        <v>4</v>
      </c>
      <c r="G10" s="713">
        <v>6</v>
      </c>
      <c r="H10" s="713">
        <v>5</v>
      </c>
      <c r="I10" s="718">
        <v>74</v>
      </c>
      <c r="J10" s="718">
        <v>75</v>
      </c>
      <c r="K10" s="718">
        <v>289</v>
      </c>
      <c r="L10" s="719">
        <v>371</v>
      </c>
      <c r="M10" s="720">
        <v>242</v>
      </c>
      <c r="N10" s="719">
        <v>285</v>
      </c>
      <c r="O10" s="719">
        <v>351</v>
      </c>
      <c r="P10" s="719">
        <v>446</v>
      </c>
      <c r="Q10" s="1209">
        <v>567</v>
      </c>
      <c r="R10" s="296"/>
    </row>
    <row r="11" spans="1:18">
      <c r="A11" s="712" t="s">
        <v>771</v>
      </c>
      <c r="B11" s="713">
        <v>12</v>
      </c>
      <c r="C11" s="713">
        <v>12</v>
      </c>
      <c r="D11" s="713">
        <v>42</v>
      </c>
      <c r="E11" s="713">
        <v>14</v>
      </c>
      <c r="F11" s="713">
        <v>9</v>
      </c>
      <c r="G11" s="713">
        <v>4</v>
      </c>
      <c r="H11" s="713">
        <v>3</v>
      </c>
      <c r="I11" s="718">
        <v>1</v>
      </c>
      <c r="J11" s="718">
        <v>1</v>
      </c>
      <c r="K11" s="718">
        <v>12</v>
      </c>
      <c r="L11" s="719">
        <v>4</v>
      </c>
      <c r="M11" s="720">
        <v>3</v>
      </c>
      <c r="N11" s="719">
        <v>1</v>
      </c>
      <c r="O11" s="897" t="s">
        <v>63</v>
      </c>
      <c r="P11" s="897" t="s">
        <v>63</v>
      </c>
      <c r="Q11" s="1209">
        <v>3</v>
      </c>
      <c r="R11" s="296"/>
    </row>
    <row r="12" spans="1:18">
      <c r="A12" s="712" t="s">
        <v>772</v>
      </c>
      <c r="B12" s="713">
        <v>28715</v>
      </c>
      <c r="C12" s="713">
        <v>26878</v>
      </c>
      <c r="D12" s="713">
        <v>25527</v>
      </c>
      <c r="E12" s="713">
        <v>27611</v>
      </c>
      <c r="F12" s="713">
        <v>26033</v>
      </c>
      <c r="G12" s="713">
        <v>25441</v>
      </c>
      <c r="H12" s="713">
        <v>24738</v>
      </c>
      <c r="I12" s="718">
        <v>25088</v>
      </c>
      <c r="J12" s="718">
        <v>26443</v>
      </c>
      <c r="K12" s="718">
        <v>26319</v>
      </c>
      <c r="L12" s="719">
        <v>22765</v>
      </c>
      <c r="M12" s="720">
        <v>26363</v>
      </c>
      <c r="N12" s="719">
        <v>23406</v>
      </c>
      <c r="O12" s="719">
        <v>24246</v>
      </c>
      <c r="P12" s="719">
        <v>23010</v>
      </c>
      <c r="Q12" s="1210">
        <v>19552</v>
      </c>
      <c r="R12" s="296"/>
    </row>
    <row r="13" spans="1:18">
      <c r="A13" s="712" t="s">
        <v>773</v>
      </c>
      <c r="B13" s="713">
        <v>20</v>
      </c>
      <c r="C13" s="713">
        <v>21</v>
      </c>
      <c r="D13" s="713">
        <v>20</v>
      </c>
      <c r="E13" s="713">
        <v>9</v>
      </c>
      <c r="F13" s="713">
        <v>8</v>
      </c>
      <c r="G13" s="713">
        <v>9</v>
      </c>
      <c r="H13" s="713">
        <v>9</v>
      </c>
      <c r="I13" s="718">
        <v>8</v>
      </c>
      <c r="J13" s="718">
        <v>13</v>
      </c>
      <c r="K13" s="718">
        <v>14</v>
      </c>
      <c r="L13" s="719">
        <v>20</v>
      </c>
      <c r="M13" s="720">
        <v>18</v>
      </c>
      <c r="N13" s="719">
        <v>7</v>
      </c>
      <c r="O13" s="719">
        <v>11</v>
      </c>
      <c r="P13" s="719">
        <v>7</v>
      </c>
      <c r="Q13" s="1209">
        <v>4</v>
      </c>
      <c r="R13" s="296"/>
    </row>
    <row r="14" spans="1:18">
      <c r="A14" s="712" t="s">
        <v>774</v>
      </c>
      <c r="B14" s="713">
        <v>1389</v>
      </c>
      <c r="C14" s="713">
        <v>1263</v>
      </c>
      <c r="D14" s="713">
        <v>1246</v>
      </c>
      <c r="E14" s="713">
        <v>2567</v>
      </c>
      <c r="F14" s="713">
        <v>2842</v>
      </c>
      <c r="G14" s="713">
        <v>3016</v>
      </c>
      <c r="H14" s="713">
        <v>2874</v>
      </c>
      <c r="I14" s="718">
        <v>2831</v>
      </c>
      <c r="J14" s="718">
        <v>2425</v>
      </c>
      <c r="K14" s="718">
        <v>2813</v>
      </c>
      <c r="L14" s="719">
        <v>2542</v>
      </c>
      <c r="M14" s="720">
        <v>2657</v>
      </c>
      <c r="N14" s="719">
        <v>3008</v>
      </c>
      <c r="O14" s="719">
        <v>3900</v>
      </c>
      <c r="P14" s="719">
        <v>2600</v>
      </c>
      <c r="Q14" s="1209">
        <v>4342</v>
      </c>
      <c r="R14" s="296"/>
    </row>
    <row r="15" spans="1:18">
      <c r="A15" s="712" t="s">
        <v>775</v>
      </c>
      <c r="B15" s="713">
        <v>1090</v>
      </c>
      <c r="C15" s="713">
        <v>975</v>
      </c>
      <c r="D15" s="713">
        <v>723</v>
      </c>
      <c r="E15" s="713">
        <v>539</v>
      </c>
      <c r="F15" s="713">
        <v>531</v>
      </c>
      <c r="G15" s="713">
        <v>413</v>
      </c>
      <c r="H15" s="713">
        <v>432</v>
      </c>
      <c r="I15" s="718">
        <v>276</v>
      </c>
      <c r="J15" s="718">
        <v>104</v>
      </c>
      <c r="K15" s="718">
        <v>222</v>
      </c>
      <c r="L15" s="719">
        <v>117</v>
      </c>
      <c r="M15" s="720">
        <v>66</v>
      </c>
      <c r="N15" s="719">
        <v>68</v>
      </c>
      <c r="O15" s="719">
        <v>69</v>
      </c>
      <c r="P15" s="719">
        <v>68</v>
      </c>
      <c r="Q15" s="1209">
        <v>85</v>
      </c>
      <c r="R15" s="296"/>
    </row>
    <row r="16" spans="1:18">
      <c r="A16" s="712" t="s">
        <v>776</v>
      </c>
      <c r="B16" s="713">
        <v>2355</v>
      </c>
      <c r="C16" s="713">
        <v>2774</v>
      </c>
      <c r="D16" s="713">
        <v>1949</v>
      </c>
      <c r="E16" s="713">
        <v>2173</v>
      </c>
      <c r="F16" s="713">
        <v>2457</v>
      </c>
      <c r="G16" s="713">
        <v>1984</v>
      </c>
      <c r="H16" s="713">
        <v>1702</v>
      </c>
      <c r="I16" s="718">
        <v>2154</v>
      </c>
      <c r="J16" s="718">
        <v>1976</v>
      </c>
      <c r="K16" s="718">
        <v>2359</v>
      </c>
      <c r="L16" s="719">
        <v>2343</v>
      </c>
      <c r="M16" s="720">
        <v>2374</v>
      </c>
      <c r="N16" s="719">
        <v>2460</v>
      </c>
      <c r="O16" s="719">
        <v>2598</v>
      </c>
      <c r="P16" s="719">
        <v>3138</v>
      </c>
      <c r="Q16" s="1209">
        <v>2761</v>
      </c>
      <c r="R16" s="296"/>
    </row>
    <row r="17" spans="1:18">
      <c r="A17" s="712" t="s">
        <v>777</v>
      </c>
      <c r="B17" s="713">
        <v>8279</v>
      </c>
      <c r="C17" s="713">
        <v>10339</v>
      </c>
      <c r="D17" s="713">
        <v>11478</v>
      </c>
      <c r="E17" s="713">
        <v>9326</v>
      </c>
      <c r="F17" s="713">
        <v>9949</v>
      </c>
      <c r="G17" s="713">
        <v>8202</v>
      </c>
      <c r="H17" s="713">
        <v>8660</v>
      </c>
      <c r="I17" s="718">
        <v>6701</v>
      </c>
      <c r="J17" s="718">
        <v>5330</v>
      </c>
      <c r="K17" s="718">
        <v>7621</v>
      </c>
      <c r="L17" s="719">
        <v>7811</v>
      </c>
      <c r="M17" s="720">
        <v>6249</v>
      </c>
      <c r="N17" s="719">
        <v>6258</v>
      </c>
      <c r="O17" s="719">
        <v>7242</v>
      </c>
      <c r="P17" s="719">
        <v>7556</v>
      </c>
      <c r="Q17" s="1209">
        <v>6318</v>
      </c>
      <c r="R17" s="296"/>
    </row>
    <row r="18" spans="1:18">
      <c r="A18" s="712" t="s">
        <v>778</v>
      </c>
      <c r="B18" s="713">
        <v>1864</v>
      </c>
      <c r="C18" s="713">
        <v>1837</v>
      </c>
      <c r="D18" s="713">
        <v>2583</v>
      </c>
      <c r="E18" s="713">
        <v>2259</v>
      </c>
      <c r="F18" s="713">
        <v>3077</v>
      </c>
      <c r="G18" s="713">
        <v>2748</v>
      </c>
      <c r="H18" s="713">
        <v>1648</v>
      </c>
      <c r="I18" s="718">
        <v>977</v>
      </c>
      <c r="J18" s="718">
        <v>354</v>
      </c>
      <c r="K18" s="718">
        <v>131</v>
      </c>
      <c r="L18" s="719">
        <v>94</v>
      </c>
      <c r="M18" s="720">
        <v>45</v>
      </c>
      <c r="N18" s="719">
        <v>32</v>
      </c>
      <c r="O18" s="719">
        <v>26</v>
      </c>
      <c r="P18" s="720">
        <v>28</v>
      </c>
      <c r="Q18" s="1209">
        <v>36</v>
      </c>
      <c r="R18" s="296"/>
    </row>
    <row r="19" spans="1:18">
      <c r="A19" s="712" t="s">
        <v>779</v>
      </c>
      <c r="B19" s="713">
        <v>137</v>
      </c>
      <c r="C19" s="713">
        <v>183</v>
      </c>
      <c r="D19" s="713">
        <v>347</v>
      </c>
      <c r="E19" s="713">
        <v>411</v>
      </c>
      <c r="F19" s="713">
        <v>470</v>
      </c>
      <c r="G19" s="713">
        <v>439</v>
      </c>
      <c r="H19" s="713">
        <v>461</v>
      </c>
      <c r="I19" s="718">
        <v>404</v>
      </c>
      <c r="J19" s="718">
        <v>708</v>
      </c>
      <c r="K19" s="718">
        <v>360</v>
      </c>
      <c r="L19" s="719">
        <v>440</v>
      </c>
      <c r="M19" s="720">
        <v>362</v>
      </c>
      <c r="N19" s="719">
        <v>446</v>
      </c>
      <c r="O19" s="719">
        <v>441</v>
      </c>
      <c r="P19" s="720">
        <v>738</v>
      </c>
      <c r="Q19" s="1209">
        <v>625</v>
      </c>
      <c r="R19" s="296"/>
    </row>
    <row r="20" spans="1:18">
      <c r="A20" s="712" t="s">
        <v>780</v>
      </c>
      <c r="B20" s="713">
        <v>214</v>
      </c>
      <c r="C20" s="713">
        <v>228</v>
      </c>
      <c r="D20" s="713">
        <v>301</v>
      </c>
      <c r="E20" s="713">
        <v>237</v>
      </c>
      <c r="F20" s="713">
        <v>275</v>
      </c>
      <c r="G20" s="713">
        <v>162</v>
      </c>
      <c r="H20" s="713">
        <v>120</v>
      </c>
      <c r="I20" s="718">
        <v>214</v>
      </c>
      <c r="J20" s="718">
        <v>126</v>
      </c>
      <c r="K20" s="718">
        <v>117</v>
      </c>
      <c r="L20" s="719">
        <v>146</v>
      </c>
      <c r="M20" s="720">
        <v>3</v>
      </c>
      <c r="N20" s="719">
        <v>71</v>
      </c>
      <c r="O20" s="719">
        <v>118</v>
      </c>
      <c r="P20" s="719">
        <v>92</v>
      </c>
      <c r="Q20" s="1209">
        <v>116</v>
      </c>
      <c r="R20" s="296"/>
    </row>
    <row r="21" spans="1:18">
      <c r="A21" s="712" t="s">
        <v>781</v>
      </c>
      <c r="B21" s="713">
        <v>1476</v>
      </c>
      <c r="C21" s="713">
        <v>1642</v>
      </c>
      <c r="D21" s="713">
        <v>1423</v>
      </c>
      <c r="E21" s="713">
        <v>1912</v>
      </c>
      <c r="F21" s="713">
        <v>1948</v>
      </c>
      <c r="G21" s="713">
        <v>2196</v>
      </c>
      <c r="H21" s="713">
        <v>3363</v>
      </c>
      <c r="I21" s="718">
        <v>4417</v>
      </c>
      <c r="J21" s="718">
        <v>4859</v>
      </c>
      <c r="K21" s="718">
        <v>4783</v>
      </c>
      <c r="L21" s="719">
        <v>5605</v>
      </c>
      <c r="M21" s="720">
        <v>5225</v>
      </c>
      <c r="N21" s="719">
        <v>7113</v>
      </c>
      <c r="O21" s="719">
        <v>7738</v>
      </c>
      <c r="P21" s="719">
        <v>7048</v>
      </c>
      <c r="Q21" s="1209">
        <v>7016</v>
      </c>
      <c r="R21" s="296"/>
    </row>
    <row r="22" spans="1:18">
      <c r="A22" s="712" t="s">
        <v>782</v>
      </c>
      <c r="B22" s="713">
        <v>3456</v>
      </c>
      <c r="C22" s="713">
        <v>3172</v>
      </c>
      <c r="D22" s="713">
        <v>3410</v>
      </c>
      <c r="E22" s="713">
        <v>2093</v>
      </c>
      <c r="F22" s="713">
        <v>3340</v>
      </c>
      <c r="G22" s="713">
        <f>1604+2831</f>
        <v>4435</v>
      </c>
      <c r="H22" s="713">
        <v>1525</v>
      </c>
      <c r="I22" s="718">
        <v>2861</v>
      </c>
      <c r="J22" s="718">
        <v>838</v>
      </c>
      <c r="K22" s="718">
        <v>1339</v>
      </c>
      <c r="L22" s="719">
        <v>1983</v>
      </c>
      <c r="M22" s="720">
        <v>1333</v>
      </c>
      <c r="N22" s="719">
        <v>1905</v>
      </c>
      <c r="O22" s="719">
        <v>1419</v>
      </c>
      <c r="P22" s="720">
        <v>1356</v>
      </c>
      <c r="Q22" s="1209">
        <v>1210</v>
      </c>
      <c r="R22" s="296"/>
    </row>
    <row r="23" spans="1:18">
      <c r="A23" s="712" t="s">
        <v>783</v>
      </c>
      <c r="B23" s="713">
        <v>981</v>
      </c>
      <c r="C23" s="713">
        <v>986</v>
      </c>
      <c r="D23" s="713">
        <v>1121</v>
      </c>
      <c r="E23" s="713">
        <v>1094</v>
      </c>
      <c r="F23" s="713">
        <v>1389</v>
      </c>
      <c r="G23" s="713">
        <v>1298</v>
      </c>
      <c r="H23" s="713">
        <v>1254</v>
      </c>
      <c r="I23" s="718">
        <v>1755</v>
      </c>
      <c r="J23" s="718">
        <v>2139</v>
      </c>
      <c r="K23" s="718">
        <v>4051</v>
      </c>
      <c r="L23" s="719">
        <v>5095</v>
      </c>
      <c r="M23" s="720">
        <v>3326</v>
      </c>
      <c r="N23" s="719">
        <v>2922</v>
      </c>
      <c r="O23" s="719">
        <v>2960</v>
      </c>
      <c r="P23" s="720">
        <v>2939</v>
      </c>
      <c r="Q23" s="1209">
        <v>3166</v>
      </c>
      <c r="R23" s="296"/>
    </row>
    <row r="24" spans="1:18">
      <c r="A24" s="712" t="s">
        <v>784</v>
      </c>
      <c r="B24" s="713">
        <v>5246</v>
      </c>
      <c r="C24" s="713">
        <v>6164</v>
      </c>
      <c r="D24" s="713">
        <v>6133</v>
      </c>
      <c r="E24" s="713">
        <v>5237</v>
      </c>
      <c r="F24" s="713">
        <v>5798</v>
      </c>
      <c r="G24" s="713">
        <v>3922</v>
      </c>
      <c r="H24" s="713">
        <v>3846</v>
      </c>
      <c r="I24" s="718">
        <v>5344</v>
      </c>
      <c r="J24" s="718">
        <v>2390</v>
      </c>
      <c r="K24" s="718">
        <v>3440</v>
      </c>
      <c r="L24" s="719">
        <v>3286</v>
      </c>
      <c r="M24" s="720">
        <v>2196</v>
      </c>
      <c r="N24" s="719">
        <v>3693</v>
      </c>
      <c r="O24" s="719">
        <v>1957</v>
      </c>
      <c r="P24" s="719">
        <v>1719</v>
      </c>
      <c r="Q24" s="1209">
        <v>1740</v>
      </c>
      <c r="R24" s="296"/>
    </row>
    <row r="25" spans="1:18">
      <c r="A25" s="712" t="s">
        <v>785</v>
      </c>
      <c r="B25" s="713">
        <v>994</v>
      </c>
      <c r="C25" s="713">
        <v>1009</v>
      </c>
      <c r="D25" s="713">
        <v>1334</v>
      </c>
      <c r="E25" s="713">
        <v>1236</v>
      </c>
      <c r="F25" s="713">
        <v>1603</v>
      </c>
      <c r="G25" s="713">
        <v>1775</v>
      </c>
      <c r="H25" s="713">
        <v>1338</v>
      </c>
      <c r="I25" s="718">
        <v>1100</v>
      </c>
      <c r="J25" s="718">
        <v>1012</v>
      </c>
      <c r="K25" s="718">
        <v>1601</v>
      </c>
      <c r="L25" s="719">
        <v>2376</v>
      </c>
      <c r="M25" s="720">
        <v>1768</v>
      </c>
      <c r="N25" s="719">
        <v>1762</v>
      </c>
      <c r="O25" s="719">
        <v>2043</v>
      </c>
      <c r="P25" s="719">
        <v>1884</v>
      </c>
      <c r="Q25" s="1209">
        <v>1860</v>
      </c>
      <c r="R25" s="296"/>
    </row>
    <row r="26" spans="1:18">
      <c r="A26" s="712" t="s">
        <v>786</v>
      </c>
      <c r="B26" s="713">
        <v>3913</v>
      </c>
      <c r="C26" s="713">
        <v>4653</v>
      </c>
      <c r="D26" s="713">
        <v>4797</v>
      </c>
      <c r="E26" s="713">
        <v>4264</v>
      </c>
      <c r="F26" s="713">
        <v>10573</v>
      </c>
      <c r="G26" s="713">
        <v>12832</v>
      </c>
      <c r="H26" s="713">
        <v>17805</v>
      </c>
      <c r="I26" s="718">
        <v>20283</v>
      </c>
      <c r="J26" s="718">
        <v>19026</v>
      </c>
      <c r="K26" s="718">
        <v>23672</v>
      </c>
      <c r="L26" s="719">
        <v>20906</v>
      </c>
      <c r="M26" s="720">
        <v>21257</v>
      </c>
      <c r="N26" s="719">
        <v>24015</v>
      </c>
      <c r="O26" s="719">
        <v>24684</v>
      </c>
      <c r="P26" s="719">
        <v>25469</v>
      </c>
      <c r="Q26" s="1209">
        <v>27356</v>
      </c>
      <c r="R26" s="296"/>
    </row>
    <row r="27" spans="1:18" ht="15.75" thickBot="1">
      <c r="A27" s="1211" t="s">
        <v>787</v>
      </c>
      <c r="B27" s="899">
        <v>608</v>
      </c>
      <c r="C27" s="899">
        <v>476</v>
      </c>
      <c r="D27" s="899">
        <v>1613</v>
      </c>
      <c r="E27" s="899">
        <v>28775</v>
      </c>
      <c r="F27" s="899">
        <v>2117</v>
      </c>
      <c r="G27" s="899">
        <v>1298</v>
      </c>
      <c r="H27" s="899">
        <v>964</v>
      </c>
      <c r="I27" s="900">
        <v>9957</v>
      </c>
      <c r="J27" s="900">
        <v>4900</v>
      </c>
      <c r="K27" s="900">
        <v>688</v>
      </c>
      <c r="L27" s="901">
        <v>507</v>
      </c>
      <c r="M27" s="902">
        <v>390</v>
      </c>
      <c r="N27" s="901">
        <v>448</v>
      </c>
      <c r="O27" s="901">
        <v>556</v>
      </c>
      <c r="P27" s="901">
        <v>378</v>
      </c>
      <c r="Q27" s="1212">
        <v>702</v>
      </c>
      <c r="R27" s="296"/>
    </row>
    <row r="28" spans="1:18">
      <c r="A28" s="941" t="s">
        <v>788</v>
      </c>
      <c r="B28" s="942"/>
      <c r="C28" s="943"/>
      <c r="D28" s="943"/>
      <c r="E28" s="943"/>
      <c r="F28" s="943"/>
      <c r="G28" s="943"/>
      <c r="H28" s="943"/>
      <c r="I28" s="944"/>
      <c r="J28" s="945"/>
      <c r="K28" s="946"/>
      <c r="L28" s="947"/>
      <c r="M28" s="948"/>
      <c r="N28" s="948"/>
      <c r="O28" s="948"/>
      <c r="P28" s="948"/>
      <c r="Q28" s="949"/>
      <c r="R28" s="296"/>
    </row>
    <row r="29" spans="1:18">
      <c r="A29" s="709" t="s">
        <v>789</v>
      </c>
      <c r="B29" s="711">
        <f>SUM(B30:B42)</f>
        <v>21755</v>
      </c>
      <c r="C29" s="711">
        <f>SUM(C30:C42)</f>
        <v>29703</v>
      </c>
      <c r="D29" s="711">
        <f>SUM(D30:D42)</f>
        <v>24747</v>
      </c>
      <c r="E29" s="711">
        <f>SUM(E30:E42)</f>
        <v>21852</v>
      </c>
      <c r="F29" s="711">
        <v>23133</v>
      </c>
      <c r="G29" s="722">
        <f t="shared" ref="G29:P29" si="1">SUM(G30:G43)</f>
        <v>22577</v>
      </c>
      <c r="H29" s="722">
        <f t="shared" si="1"/>
        <v>23962</v>
      </c>
      <c r="I29" s="722">
        <f t="shared" si="1"/>
        <v>26686</v>
      </c>
      <c r="J29" s="723">
        <f t="shared" si="1"/>
        <v>26768</v>
      </c>
      <c r="K29" s="723">
        <f t="shared" si="1"/>
        <v>28194</v>
      </c>
      <c r="L29" s="723">
        <f t="shared" si="1"/>
        <v>31277</v>
      </c>
      <c r="M29" s="723">
        <f t="shared" si="1"/>
        <v>37740</v>
      </c>
      <c r="N29" s="723">
        <f t="shared" si="1"/>
        <v>35097</v>
      </c>
      <c r="O29" s="723">
        <f t="shared" si="1"/>
        <v>36495</v>
      </c>
      <c r="P29" s="723">
        <f t="shared" si="1"/>
        <v>39440</v>
      </c>
      <c r="Q29" s="724">
        <f>SUM(Q30:Q43)</f>
        <v>38545</v>
      </c>
      <c r="R29" s="296"/>
    </row>
    <row r="30" spans="1:18" ht="16.5">
      <c r="A30" s="712" t="s">
        <v>790</v>
      </c>
      <c r="B30" s="720">
        <v>72</v>
      </c>
      <c r="C30" s="713">
        <v>28</v>
      </c>
      <c r="D30" s="713">
        <v>20</v>
      </c>
      <c r="E30" s="725">
        <v>13</v>
      </c>
      <c r="F30" s="725">
        <v>6</v>
      </c>
      <c r="G30" s="713">
        <v>19</v>
      </c>
      <c r="H30" s="713">
        <v>8</v>
      </c>
      <c r="I30" s="718">
        <v>4</v>
      </c>
      <c r="J30" s="726">
        <v>3</v>
      </c>
      <c r="K30" s="726">
        <v>4</v>
      </c>
      <c r="L30" s="726">
        <v>6</v>
      </c>
      <c r="M30" s="727">
        <v>10</v>
      </c>
      <c r="N30" s="726">
        <v>8</v>
      </c>
      <c r="O30" s="718">
        <v>13</v>
      </c>
      <c r="P30" s="718">
        <v>38</v>
      </c>
      <c r="Q30" s="728">
        <v>37</v>
      </c>
      <c r="R30" s="296"/>
    </row>
    <row r="31" spans="1:18">
      <c r="A31" s="729" t="s">
        <v>791</v>
      </c>
      <c r="B31" s="720">
        <v>173</v>
      </c>
      <c r="C31" s="713">
        <v>178</v>
      </c>
      <c r="D31" s="713">
        <v>134</v>
      </c>
      <c r="E31" s="713">
        <v>116</v>
      </c>
      <c r="F31" s="713">
        <v>78</v>
      </c>
      <c r="G31" s="713">
        <v>81</v>
      </c>
      <c r="H31" s="713">
        <v>118</v>
      </c>
      <c r="I31" s="718">
        <v>192</v>
      </c>
      <c r="J31" s="726">
        <v>76</v>
      </c>
      <c r="K31" s="726">
        <v>54</v>
      </c>
      <c r="L31" s="726">
        <v>96</v>
      </c>
      <c r="M31" s="727">
        <v>117</v>
      </c>
      <c r="N31" s="726">
        <v>105</v>
      </c>
      <c r="O31" s="718">
        <v>123</v>
      </c>
      <c r="P31" s="718">
        <v>211</v>
      </c>
      <c r="Q31" s="728">
        <v>392</v>
      </c>
      <c r="R31" s="296"/>
    </row>
    <row r="32" spans="1:18">
      <c r="A32" s="712" t="s">
        <v>792</v>
      </c>
      <c r="B32" s="720">
        <v>735</v>
      </c>
      <c r="C32" s="713">
        <v>876</v>
      </c>
      <c r="D32" s="713">
        <v>1011</v>
      </c>
      <c r="E32" s="713">
        <v>1003</v>
      </c>
      <c r="F32" s="713">
        <v>1213</v>
      </c>
      <c r="G32" s="713">
        <v>1490</v>
      </c>
      <c r="H32" s="713">
        <v>1595</v>
      </c>
      <c r="I32" s="718">
        <v>1776</v>
      </c>
      <c r="J32" s="726">
        <v>2161</v>
      </c>
      <c r="K32" s="726">
        <v>2258</v>
      </c>
      <c r="L32" s="726">
        <v>2726</v>
      </c>
      <c r="M32" s="727">
        <v>3385</v>
      </c>
      <c r="N32" s="726">
        <v>4106</v>
      </c>
      <c r="O32" s="718">
        <v>3534</v>
      </c>
      <c r="P32" s="718">
        <v>3756</v>
      </c>
      <c r="Q32" s="728">
        <v>3811</v>
      </c>
      <c r="R32" s="296"/>
    </row>
    <row r="33" spans="1:17">
      <c r="A33" s="712" t="s">
        <v>793</v>
      </c>
      <c r="B33" s="720">
        <v>19</v>
      </c>
      <c r="C33" s="713">
        <v>13</v>
      </c>
      <c r="D33" s="713">
        <v>21</v>
      </c>
      <c r="E33" s="713">
        <v>28</v>
      </c>
      <c r="F33" s="713">
        <v>46</v>
      </c>
      <c r="G33" s="713">
        <v>43</v>
      </c>
      <c r="H33" s="713">
        <v>61</v>
      </c>
      <c r="I33" s="718">
        <v>79</v>
      </c>
      <c r="J33" s="726">
        <v>87</v>
      </c>
      <c r="K33" s="726">
        <v>68</v>
      </c>
      <c r="L33" s="726">
        <v>88</v>
      </c>
      <c r="M33" s="727">
        <v>80</v>
      </c>
      <c r="N33" s="726">
        <v>99</v>
      </c>
      <c r="O33" s="718">
        <v>116</v>
      </c>
      <c r="P33" s="718">
        <v>231</v>
      </c>
      <c r="Q33" s="728">
        <v>212</v>
      </c>
    </row>
    <row r="34" spans="1:17">
      <c r="A34" s="712" t="s">
        <v>794</v>
      </c>
      <c r="B34" s="720">
        <v>205</v>
      </c>
      <c r="C34" s="713">
        <v>121</v>
      </c>
      <c r="D34" s="713">
        <v>94</v>
      </c>
      <c r="E34" s="713">
        <v>225</v>
      </c>
      <c r="F34" s="713">
        <v>170</v>
      </c>
      <c r="G34" s="713">
        <v>302</v>
      </c>
      <c r="H34" s="713">
        <v>244</v>
      </c>
      <c r="I34" s="718">
        <v>371</v>
      </c>
      <c r="J34" s="726">
        <v>343</v>
      </c>
      <c r="K34" s="726">
        <v>391</v>
      </c>
      <c r="L34" s="726">
        <v>539</v>
      </c>
      <c r="M34" s="727">
        <v>817</v>
      </c>
      <c r="N34" s="726">
        <v>648</v>
      </c>
      <c r="O34" s="718">
        <v>696</v>
      </c>
      <c r="P34" s="718">
        <v>834</v>
      </c>
      <c r="Q34" s="728">
        <v>712</v>
      </c>
    </row>
    <row r="35" spans="1:17" ht="16.5">
      <c r="A35" s="729" t="s">
        <v>795</v>
      </c>
      <c r="B35" s="720">
        <v>575</v>
      </c>
      <c r="C35" s="713">
        <v>1249</v>
      </c>
      <c r="D35" s="713">
        <v>851</v>
      </c>
      <c r="E35" s="713">
        <v>563</v>
      </c>
      <c r="F35" s="713">
        <v>547</v>
      </c>
      <c r="G35" s="713">
        <v>354</v>
      </c>
      <c r="H35" s="713">
        <v>319</v>
      </c>
      <c r="I35" s="718">
        <v>366</v>
      </c>
      <c r="J35" s="726">
        <v>150</v>
      </c>
      <c r="K35" s="726">
        <v>564</v>
      </c>
      <c r="L35" s="726">
        <v>215</v>
      </c>
      <c r="M35" s="727">
        <v>167</v>
      </c>
      <c r="N35" s="726">
        <v>202</v>
      </c>
      <c r="O35" s="718">
        <v>197</v>
      </c>
      <c r="P35" s="718">
        <v>357</v>
      </c>
      <c r="Q35" s="728">
        <v>573</v>
      </c>
    </row>
    <row r="36" spans="1:17">
      <c r="A36" s="729" t="s">
        <v>796</v>
      </c>
      <c r="B36" s="720"/>
      <c r="C36" s="713"/>
      <c r="D36" s="713"/>
      <c r="E36" s="713"/>
      <c r="F36" s="713"/>
      <c r="G36" s="713"/>
      <c r="H36" s="713"/>
      <c r="I36" s="718"/>
      <c r="J36" s="726"/>
      <c r="K36" s="726"/>
      <c r="L36" s="726"/>
      <c r="M36" s="727"/>
      <c r="N36" s="726"/>
      <c r="O36" s="718"/>
      <c r="P36" s="718"/>
      <c r="Q36" s="728"/>
    </row>
    <row r="37" spans="1:17">
      <c r="A37" s="712" t="s">
        <v>797</v>
      </c>
      <c r="B37" s="720">
        <v>4275</v>
      </c>
      <c r="C37" s="713">
        <v>6524</v>
      </c>
      <c r="D37" s="713">
        <v>2526</v>
      </c>
      <c r="E37" s="713">
        <v>1096</v>
      </c>
      <c r="F37" s="713">
        <v>1276</v>
      </c>
      <c r="G37" s="713">
        <v>698</v>
      </c>
      <c r="H37" s="713">
        <v>324</v>
      </c>
      <c r="I37" s="718">
        <v>623</v>
      </c>
      <c r="J37" s="726">
        <v>713</v>
      </c>
      <c r="K37" s="726">
        <v>629</v>
      </c>
      <c r="L37" s="726">
        <v>881</v>
      </c>
      <c r="M37" s="727">
        <v>1415</v>
      </c>
      <c r="N37" s="726">
        <v>687</v>
      </c>
      <c r="O37" s="718">
        <v>993</v>
      </c>
      <c r="P37" s="718">
        <v>1250</v>
      </c>
      <c r="Q37" s="728">
        <v>1484</v>
      </c>
    </row>
    <row r="38" spans="1:17" ht="16.5">
      <c r="A38" s="712" t="s">
        <v>798</v>
      </c>
      <c r="B38" s="720">
        <v>14850</v>
      </c>
      <c r="C38" s="713">
        <v>19654</v>
      </c>
      <c r="D38" s="713">
        <v>18967</v>
      </c>
      <c r="E38" s="713">
        <v>17686</v>
      </c>
      <c r="F38" s="713">
        <v>18802</v>
      </c>
      <c r="G38" s="713">
        <v>16913</v>
      </c>
      <c r="H38" s="713">
        <v>18165</v>
      </c>
      <c r="I38" s="718">
        <v>19900</v>
      </c>
      <c r="J38" s="726">
        <v>19857</v>
      </c>
      <c r="K38" s="726">
        <v>20432</v>
      </c>
      <c r="L38" s="726">
        <v>22610</v>
      </c>
      <c r="M38" s="727">
        <v>26108</v>
      </c>
      <c r="N38" s="726">
        <v>23862</v>
      </c>
      <c r="O38" s="718">
        <v>25426</v>
      </c>
      <c r="P38" s="718">
        <v>26063</v>
      </c>
      <c r="Q38" s="728">
        <v>22208</v>
      </c>
    </row>
    <row r="39" spans="1:17">
      <c r="A39" s="712" t="s">
        <v>799</v>
      </c>
      <c r="B39" s="720">
        <v>11</v>
      </c>
      <c r="C39" s="713">
        <v>30</v>
      </c>
      <c r="D39" s="713">
        <v>18</v>
      </c>
      <c r="E39" s="713">
        <v>18</v>
      </c>
      <c r="F39" s="713">
        <v>5</v>
      </c>
      <c r="G39" s="713">
        <v>18</v>
      </c>
      <c r="H39" s="713">
        <v>7</v>
      </c>
      <c r="I39" s="718">
        <v>8</v>
      </c>
      <c r="J39" s="726">
        <v>15</v>
      </c>
      <c r="K39" s="726">
        <v>13</v>
      </c>
      <c r="L39" s="726">
        <v>14</v>
      </c>
      <c r="M39" s="727">
        <v>13</v>
      </c>
      <c r="N39" s="726">
        <v>5</v>
      </c>
      <c r="O39" s="718">
        <v>8</v>
      </c>
      <c r="P39" s="718">
        <v>8</v>
      </c>
      <c r="Q39" s="728">
        <v>5</v>
      </c>
    </row>
    <row r="40" spans="1:17">
      <c r="A40" s="730" t="s">
        <v>800</v>
      </c>
      <c r="B40" s="720">
        <v>749</v>
      </c>
      <c r="C40" s="713">
        <v>940</v>
      </c>
      <c r="D40" s="713">
        <v>1008</v>
      </c>
      <c r="E40" s="713">
        <v>971</v>
      </c>
      <c r="F40" s="713">
        <v>840</v>
      </c>
      <c r="G40" s="713">
        <v>967</v>
      </c>
      <c r="H40" s="713">
        <v>1223</v>
      </c>
      <c r="I40" s="718">
        <v>1208</v>
      </c>
      <c r="J40" s="726">
        <v>1271</v>
      </c>
      <c r="K40" s="726">
        <v>1143</v>
      </c>
      <c r="L40" s="726">
        <v>1335</v>
      </c>
      <c r="M40" s="727">
        <v>1371</v>
      </c>
      <c r="N40" s="726">
        <v>1453</v>
      </c>
      <c r="O40" s="718">
        <v>1354</v>
      </c>
      <c r="P40" s="718">
        <v>2366</v>
      </c>
      <c r="Q40" s="728">
        <v>2315</v>
      </c>
    </row>
    <row r="41" spans="1:17">
      <c r="A41" s="730" t="s">
        <v>801</v>
      </c>
      <c r="B41" s="720">
        <v>13</v>
      </c>
      <c r="C41" s="713">
        <v>9</v>
      </c>
      <c r="D41" s="713">
        <v>11</v>
      </c>
      <c r="E41" s="713">
        <v>16</v>
      </c>
      <c r="F41" s="713">
        <v>9</v>
      </c>
      <c r="G41" s="713">
        <v>15</v>
      </c>
      <c r="H41" s="713">
        <v>25</v>
      </c>
      <c r="I41" s="718">
        <v>51</v>
      </c>
      <c r="J41" s="726">
        <v>37</v>
      </c>
      <c r="K41" s="726">
        <v>27</v>
      </c>
      <c r="L41" s="726">
        <v>24</v>
      </c>
      <c r="M41" s="727">
        <v>31</v>
      </c>
      <c r="N41" s="726">
        <v>24</v>
      </c>
      <c r="O41" s="718">
        <v>20</v>
      </c>
      <c r="P41" s="718">
        <v>17</v>
      </c>
      <c r="Q41" s="728">
        <v>29</v>
      </c>
    </row>
    <row r="42" spans="1:17">
      <c r="A42" s="730" t="s">
        <v>802</v>
      </c>
      <c r="B42" s="720">
        <v>78</v>
      </c>
      <c r="C42" s="713">
        <v>81</v>
      </c>
      <c r="D42" s="713">
        <v>86</v>
      </c>
      <c r="E42" s="713">
        <v>117</v>
      </c>
      <c r="F42" s="713">
        <v>141</v>
      </c>
      <c r="G42" s="713">
        <v>136</v>
      </c>
      <c r="H42" s="713">
        <v>179</v>
      </c>
      <c r="I42" s="718">
        <v>309</v>
      </c>
      <c r="J42" s="726">
        <v>145</v>
      </c>
      <c r="K42" s="726">
        <v>270</v>
      </c>
      <c r="L42" s="726">
        <v>315</v>
      </c>
      <c r="M42" s="727">
        <v>698</v>
      </c>
      <c r="N42" s="726">
        <v>1181</v>
      </c>
      <c r="O42" s="718">
        <v>1162</v>
      </c>
      <c r="P42" s="718">
        <v>1509</v>
      </c>
      <c r="Q42" s="728">
        <v>2271</v>
      </c>
    </row>
    <row r="43" spans="1:17" ht="16.5">
      <c r="A43" s="731" t="s">
        <v>803</v>
      </c>
      <c r="B43" s="720"/>
      <c r="C43" s="713"/>
      <c r="D43" s="713"/>
      <c r="E43" s="713"/>
      <c r="F43" s="713"/>
      <c r="G43" s="713">
        <v>1541</v>
      </c>
      <c r="H43" s="713">
        <v>1694</v>
      </c>
      <c r="I43" s="718">
        <v>1799</v>
      </c>
      <c r="J43" s="726">
        <v>1910</v>
      </c>
      <c r="K43" s="726">
        <v>2341</v>
      </c>
      <c r="L43" s="726">
        <v>2428</v>
      </c>
      <c r="M43" s="727">
        <v>3528</v>
      </c>
      <c r="N43" s="726">
        <v>2717</v>
      </c>
      <c r="O43" s="718">
        <v>2853</v>
      </c>
      <c r="P43" s="718">
        <v>2800</v>
      </c>
      <c r="Q43" s="728">
        <v>4496</v>
      </c>
    </row>
    <row r="44" spans="1:17">
      <c r="A44" s="709" t="s">
        <v>804</v>
      </c>
      <c r="B44" s="732"/>
      <c r="C44" s="710"/>
      <c r="D44" s="710"/>
      <c r="E44" s="710"/>
      <c r="F44" s="710"/>
      <c r="G44" s="710"/>
      <c r="H44" s="710"/>
      <c r="I44" s="733"/>
      <c r="J44" s="734"/>
      <c r="K44" s="734"/>
      <c r="L44" s="734"/>
      <c r="M44" s="735"/>
      <c r="N44" s="727"/>
      <c r="O44" s="733"/>
      <c r="P44" s="733"/>
      <c r="Q44" s="736"/>
    </row>
    <row r="45" spans="1:17">
      <c r="A45" s="712" t="s">
        <v>805</v>
      </c>
      <c r="B45" s="720">
        <v>166</v>
      </c>
      <c r="C45" s="713">
        <v>56</v>
      </c>
      <c r="D45" s="713">
        <v>72</v>
      </c>
      <c r="E45" s="713">
        <v>51</v>
      </c>
      <c r="F45" s="713">
        <v>60</v>
      </c>
      <c r="G45" s="713">
        <v>26</v>
      </c>
      <c r="H45" s="713">
        <v>29</v>
      </c>
      <c r="I45" s="718">
        <v>41</v>
      </c>
      <c r="J45" s="726">
        <v>36</v>
      </c>
      <c r="K45" s="726">
        <v>46</v>
      </c>
      <c r="L45" s="726">
        <v>42</v>
      </c>
      <c r="M45" s="727">
        <v>35</v>
      </c>
      <c r="N45" s="727" t="s">
        <v>806</v>
      </c>
      <c r="O45" s="727" t="s">
        <v>806</v>
      </c>
      <c r="P45" s="727" t="s">
        <v>806</v>
      </c>
      <c r="Q45" s="737" t="s">
        <v>63</v>
      </c>
    </row>
    <row r="46" spans="1:17" ht="16.5">
      <c r="A46" s="712" t="s">
        <v>807</v>
      </c>
      <c r="B46" s="720"/>
      <c r="C46" s="713"/>
      <c r="D46" s="713"/>
      <c r="E46" s="713"/>
      <c r="F46" s="713"/>
      <c r="G46" s="713"/>
      <c r="H46" s="713"/>
      <c r="I46" s="718"/>
      <c r="J46" s="726"/>
      <c r="K46" s="726"/>
      <c r="L46" s="726"/>
      <c r="M46" s="727"/>
      <c r="N46" s="726">
        <v>70</v>
      </c>
      <c r="O46" s="718">
        <v>99</v>
      </c>
      <c r="P46" s="718">
        <v>62</v>
      </c>
      <c r="Q46" s="728">
        <v>48</v>
      </c>
    </row>
    <row r="47" spans="1:17" ht="16.5">
      <c r="A47" s="712" t="s">
        <v>808</v>
      </c>
      <c r="B47" s="720"/>
      <c r="C47" s="713"/>
      <c r="D47" s="713"/>
      <c r="E47" s="713"/>
      <c r="F47" s="713"/>
      <c r="G47" s="713"/>
      <c r="H47" s="713"/>
      <c r="I47" s="718"/>
      <c r="J47" s="726"/>
      <c r="K47" s="726"/>
      <c r="L47" s="726"/>
      <c r="M47" s="727"/>
      <c r="N47" s="726">
        <v>99</v>
      </c>
      <c r="O47" s="718">
        <v>105</v>
      </c>
      <c r="P47" s="718">
        <v>59</v>
      </c>
      <c r="Q47" s="728">
        <v>76</v>
      </c>
    </row>
    <row r="48" spans="1:17" ht="16.5">
      <c r="A48" s="712" t="s">
        <v>809</v>
      </c>
      <c r="B48" s="720">
        <v>117</v>
      </c>
      <c r="C48" s="713">
        <v>95</v>
      </c>
      <c r="D48" s="713">
        <v>3</v>
      </c>
      <c r="E48" s="713">
        <v>5</v>
      </c>
      <c r="F48" s="713">
        <v>2</v>
      </c>
      <c r="G48" s="713">
        <v>5</v>
      </c>
      <c r="H48" s="713">
        <v>17</v>
      </c>
      <c r="I48" s="720" t="s">
        <v>806</v>
      </c>
      <c r="J48" s="726">
        <v>8</v>
      </c>
      <c r="K48" s="727" t="s">
        <v>806</v>
      </c>
      <c r="L48" s="726">
        <v>49</v>
      </c>
      <c r="M48" s="727">
        <v>350</v>
      </c>
      <c r="N48" s="727" t="s">
        <v>806</v>
      </c>
      <c r="O48" s="727" t="s">
        <v>806</v>
      </c>
      <c r="P48" s="727" t="s">
        <v>806</v>
      </c>
      <c r="Q48" s="737"/>
    </row>
    <row r="49" spans="1:17" ht="16.5">
      <c r="A49" s="712" t="s">
        <v>807</v>
      </c>
      <c r="B49" s="720"/>
      <c r="C49" s="713"/>
      <c r="D49" s="713"/>
      <c r="E49" s="713"/>
      <c r="F49" s="713"/>
      <c r="G49" s="713"/>
      <c r="H49" s="713"/>
      <c r="I49" s="720"/>
      <c r="J49" s="726"/>
      <c r="K49" s="726"/>
      <c r="L49" s="726"/>
      <c r="M49" s="727"/>
      <c r="N49" s="726">
        <v>36</v>
      </c>
      <c r="O49" s="718">
        <v>230</v>
      </c>
      <c r="P49" s="718">
        <v>36</v>
      </c>
      <c r="Q49" s="728">
        <v>32</v>
      </c>
    </row>
    <row r="50" spans="1:17" ht="16.5">
      <c r="A50" s="712" t="s">
        <v>808</v>
      </c>
      <c r="B50" s="720"/>
      <c r="C50" s="713"/>
      <c r="D50" s="713"/>
      <c r="E50" s="713"/>
      <c r="F50" s="713"/>
      <c r="G50" s="713"/>
      <c r="H50" s="713"/>
      <c r="I50" s="720"/>
      <c r="J50" s="726"/>
      <c r="K50" s="726"/>
      <c r="L50" s="726"/>
      <c r="M50" s="727"/>
      <c r="N50" s="726">
        <v>425</v>
      </c>
      <c r="O50" s="718">
        <v>1099</v>
      </c>
      <c r="P50" s="718">
        <v>973</v>
      </c>
      <c r="Q50" s="728">
        <v>920</v>
      </c>
    </row>
    <row r="51" spans="1:17" ht="15.75" thickBot="1">
      <c r="A51" s="712" t="s">
        <v>810</v>
      </c>
      <c r="B51" s="720">
        <v>2</v>
      </c>
      <c r="C51" s="713" t="s">
        <v>63</v>
      </c>
      <c r="D51" s="738" t="s">
        <v>63</v>
      </c>
      <c r="E51" s="738">
        <v>0</v>
      </c>
      <c r="F51" s="720">
        <v>0</v>
      </c>
      <c r="G51" s="720" t="s">
        <v>806</v>
      </c>
      <c r="H51" s="720" t="s">
        <v>806</v>
      </c>
      <c r="I51" s="739" t="s">
        <v>806</v>
      </c>
      <c r="J51" s="740" t="s">
        <v>806</v>
      </c>
      <c r="K51" s="740" t="s">
        <v>806</v>
      </c>
      <c r="L51" s="740" t="s">
        <v>806</v>
      </c>
      <c r="M51" s="740" t="s">
        <v>806</v>
      </c>
      <c r="N51" s="740" t="s">
        <v>806</v>
      </c>
      <c r="O51" s="740" t="s">
        <v>806</v>
      </c>
      <c r="P51" s="740" t="s">
        <v>806</v>
      </c>
      <c r="Q51" s="741" t="s">
        <v>63</v>
      </c>
    </row>
    <row r="52" spans="1:17">
      <c r="A52" s="742" t="s">
        <v>420</v>
      </c>
      <c r="B52" s="743"/>
      <c r="C52" s="743"/>
      <c r="D52" s="744"/>
      <c r="E52" s="744"/>
      <c r="F52" s="744"/>
      <c r="G52" s="744"/>
      <c r="H52" s="744"/>
      <c r="I52" s="745"/>
      <c r="J52" s="746"/>
      <c r="K52" s="747"/>
      <c r="L52" s="747"/>
      <c r="M52" s="747"/>
      <c r="N52" s="747"/>
      <c r="O52" s="714"/>
      <c r="P52" s="714"/>
      <c r="Q52" s="721"/>
    </row>
    <row r="53" spans="1:17" ht="16.5">
      <c r="A53" s="1824" t="s">
        <v>811</v>
      </c>
      <c r="B53" s="1825"/>
      <c r="C53" s="1825"/>
      <c r="D53" s="1825"/>
      <c r="E53" s="1825"/>
      <c r="F53" s="1825"/>
      <c r="G53" s="1825"/>
      <c r="H53" s="1825"/>
      <c r="I53" s="1825"/>
      <c r="J53" s="1825"/>
      <c r="K53" s="1825"/>
      <c r="L53" s="1825"/>
      <c r="M53" s="1825"/>
      <c r="N53" s="1825"/>
      <c r="O53" s="1825"/>
      <c r="P53" s="1825"/>
      <c r="Q53" s="1826"/>
    </row>
    <row r="54" spans="1:17" ht="18" customHeight="1">
      <c r="A54" s="1818" t="s">
        <v>812</v>
      </c>
      <c r="B54" s="1819"/>
      <c r="C54" s="1819"/>
      <c r="D54" s="1819"/>
      <c r="E54" s="1819"/>
      <c r="F54" s="1819"/>
      <c r="G54" s="1819"/>
      <c r="H54" s="1819"/>
      <c r="I54" s="1819"/>
      <c r="J54" s="1819"/>
      <c r="K54" s="1819"/>
      <c r="L54" s="1819"/>
      <c r="M54" s="1819"/>
      <c r="N54" s="1819"/>
      <c r="O54" s="1819"/>
      <c r="P54" s="1819"/>
      <c r="Q54" s="1820"/>
    </row>
    <row r="55" spans="1:17" ht="16.5">
      <c r="A55" s="1818" t="s">
        <v>813</v>
      </c>
      <c r="B55" s="1819"/>
      <c r="C55" s="1819"/>
      <c r="D55" s="1819"/>
      <c r="E55" s="1819"/>
      <c r="F55" s="1819"/>
      <c r="G55" s="1819"/>
      <c r="H55" s="1819"/>
      <c r="I55" s="1819"/>
      <c r="J55" s="1819"/>
      <c r="K55" s="1819"/>
      <c r="L55" s="1819"/>
      <c r="M55" s="1819"/>
      <c r="N55" s="1819"/>
      <c r="O55" s="1819"/>
      <c r="P55" s="1819"/>
      <c r="Q55" s="1820"/>
    </row>
    <row r="56" spans="1:17" ht="16.5" customHeight="1">
      <c r="A56" s="1818" t="s">
        <v>814</v>
      </c>
      <c r="B56" s="1819"/>
      <c r="C56" s="1819"/>
      <c r="D56" s="1819"/>
      <c r="E56" s="1819"/>
      <c r="F56" s="1819"/>
      <c r="G56" s="1819"/>
      <c r="H56" s="1819"/>
      <c r="I56" s="1819"/>
      <c r="J56" s="1819"/>
      <c r="K56" s="1819"/>
      <c r="L56" s="1819"/>
      <c r="M56" s="1819"/>
      <c r="N56" s="1819"/>
      <c r="O56" s="1819"/>
      <c r="P56" s="1819"/>
      <c r="Q56" s="1820"/>
    </row>
    <row r="57" spans="1:17" ht="15.75" customHeight="1" thickBot="1">
      <c r="A57" s="1821" t="s">
        <v>815</v>
      </c>
      <c r="B57" s="1822"/>
      <c r="C57" s="1822"/>
      <c r="D57" s="1822"/>
      <c r="E57" s="1822"/>
      <c r="F57" s="1822"/>
      <c r="G57" s="1822"/>
      <c r="H57" s="1822"/>
      <c r="I57" s="1822"/>
      <c r="J57" s="1822"/>
      <c r="K57" s="1822"/>
      <c r="L57" s="1822"/>
      <c r="M57" s="1822"/>
      <c r="N57" s="1822"/>
      <c r="O57" s="1822"/>
      <c r="P57" s="1822"/>
      <c r="Q57" s="1823"/>
    </row>
  </sheetData>
  <sheetProtection algorithmName="SHA-512" hashValue="n3yof9tPzkSnXUxXydD2hMozleSfU5Vzs9+i54Ak2ZrM0o1qqhvP/HBtRND8KS4JVnA9YVW97yQPnFf1dcyG7g==" saltValue="+lusS5DxTLDee/LLVviC6w==" spinCount="100000" sheet="1" formatCells="0" formatColumns="0" formatRows="0" insertColumns="0" insertRows="0" insertHyperlinks="0" deleteColumns="0" deleteRows="0" sort="0" autoFilter="0" pivotTables="0"/>
  <mergeCells count="8">
    <mergeCell ref="A1:Q1"/>
    <mergeCell ref="A2:Q2"/>
    <mergeCell ref="A3:Q3"/>
    <mergeCell ref="A56:Q56"/>
    <mergeCell ref="A57:Q57"/>
    <mergeCell ref="A53:Q53"/>
    <mergeCell ref="A54:Q54"/>
    <mergeCell ref="A55:Q55"/>
  </mergeCells>
  <pageMargins left="0.7" right="0.7" top="0.75" bottom="0.75" header="0.3" footer="0.3"/>
  <pageSetup scale="86" fitToHeight="0" orientation="portrait" horizontalDpi="90" verticalDpi="90" r:id="rId1"/>
  <headerFooter>
    <oddFooter>&amp;C&amp;"Times New Roman,Regular"&amp;P of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C03F3-FF24-44A7-B18B-082E3F7A1FE4}">
  <sheetPr>
    <pageSetUpPr fitToPage="1"/>
  </sheetPr>
  <dimension ref="A1:V74"/>
  <sheetViews>
    <sheetView topLeftCell="A49" workbookViewId="0">
      <selection activeCell="I86" sqref="I86"/>
    </sheetView>
  </sheetViews>
  <sheetFormatPr defaultRowHeight="15"/>
  <cols>
    <col min="1" max="1" width="63.7109375" style="774" customWidth="1"/>
    <col min="2" max="2" width="9.140625" style="296"/>
    <col min="3" max="3" width="10.85546875" style="296" customWidth="1"/>
    <col min="4" max="4" width="16" style="296" customWidth="1"/>
    <col min="5" max="256" width="9.140625" style="296"/>
    <col min="257" max="257" width="47.7109375" style="296" customWidth="1"/>
    <col min="258" max="258" width="9.140625" style="296"/>
    <col min="259" max="259" width="10.85546875" style="296" customWidth="1"/>
    <col min="260" max="512" width="9.140625" style="296"/>
    <col min="513" max="513" width="47.7109375" style="296" customWidth="1"/>
    <col min="514" max="514" width="9.140625" style="296"/>
    <col min="515" max="515" width="10.85546875" style="296" customWidth="1"/>
    <col min="516" max="768" width="9.140625" style="296"/>
    <col min="769" max="769" width="47.7109375" style="296" customWidth="1"/>
    <col min="770" max="770" width="9.140625" style="296"/>
    <col min="771" max="771" width="10.85546875" style="296" customWidth="1"/>
    <col min="772" max="1024" width="9.140625" style="296"/>
    <col min="1025" max="1025" width="47.7109375" style="296" customWidth="1"/>
    <col min="1026" max="1026" width="9.140625" style="296"/>
    <col min="1027" max="1027" width="10.85546875" style="296" customWidth="1"/>
    <col min="1028" max="1280" width="9.140625" style="296"/>
    <col min="1281" max="1281" width="47.7109375" style="296" customWidth="1"/>
    <col min="1282" max="1282" width="9.140625" style="296"/>
    <col min="1283" max="1283" width="10.85546875" style="296" customWidth="1"/>
    <col min="1284" max="1536" width="9.140625" style="296"/>
    <col min="1537" max="1537" width="47.7109375" style="296" customWidth="1"/>
    <col min="1538" max="1538" width="9.140625" style="296"/>
    <col min="1539" max="1539" width="10.85546875" style="296" customWidth="1"/>
    <col min="1540" max="1792" width="9.140625" style="296"/>
    <col min="1793" max="1793" width="47.7109375" style="296" customWidth="1"/>
    <col min="1794" max="1794" width="9.140625" style="296"/>
    <col min="1795" max="1795" width="10.85546875" style="296" customWidth="1"/>
    <col min="1796" max="2048" width="9.140625" style="296"/>
    <col min="2049" max="2049" width="47.7109375" style="296" customWidth="1"/>
    <col min="2050" max="2050" width="9.140625" style="296"/>
    <col min="2051" max="2051" width="10.85546875" style="296" customWidth="1"/>
    <col min="2052" max="2304" width="9.140625" style="296"/>
    <col min="2305" max="2305" width="47.7109375" style="296" customWidth="1"/>
    <col min="2306" max="2306" width="9.140625" style="296"/>
    <col min="2307" max="2307" width="10.85546875" style="296" customWidth="1"/>
    <col min="2308" max="2560" width="9.140625" style="296"/>
    <col min="2561" max="2561" width="47.7109375" style="296" customWidth="1"/>
    <col min="2562" max="2562" width="9.140625" style="296"/>
    <col min="2563" max="2563" width="10.85546875" style="296" customWidth="1"/>
    <col min="2564" max="2816" width="9.140625" style="296"/>
    <col min="2817" max="2817" width="47.7109375" style="296" customWidth="1"/>
    <col min="2818" max="2818" width="9.140625" style="296"/>
    <col min="2819" max="2819" width="10.85546875" style="296" customWidth="1"/>
    <col min="2820" max="3072" width="9.140625" style="296"/>
    <col min="3073" max="3073" width="47.7109375" style="296" customWidth="1"/>
    <col min="3074" max="3074" width="9.140625" style="296"/>
    <col min="3075" max="3075" width="10.85546875" style="296" customWidth="1"/>
    <col min="3076" max="3328" width="9.140625" style="296"/>
    <col min="3329" max="3329" width="47.7109375" style="296" customWidth="1"/>
    <col min="3330" max="3330" width="9.140625" style="296"/>
    <col min="3331" max="3331" width="10.85546875" style="296" customWidth="1"/>
    <col min="3332" max="3584" width="9.140625" style="296"/>
    <col min="3585" max="3585" width="47.7109375" style="296" customWidth="1"/>
    <col min="3586" max="3586" width="9.140625" style="296"/>
    <col min="3587" max="3587" width="10.85546875" style="296" customWidth="1"/>
    <col min="3588" max="3840" width="9.140625" style="296"/>
    <col min="3841" max="3841" width="47.7109375" style="296" customWidth="1"/>
    <col min="3842" max="3842" width="9.140625" style="296"/>
    <col min="3843" max="3843" width="10.85546875" style="296" customWidth="1"/>
    <col min="3844" max="4096" width="9.140625" style="296"/>
    <col min="4097" max="4097" width="47.7109375" style="296" customWidth="1"/>
    <col min="4098" max="4098" width="9.140625" style="296"/>
    <col min="4099" max="4099" width="10.85546875" style="296" customWidth="1"/>
    <col min="4100" max="4352" width="9.140625" style="296"/>
    <col min="4353" max="4353" width="47.7109375" style="296" customWidth="1"/>
    <col min="4354" max="4354" width="9.140625" style="296"/>
    <col min="4355" max="4355" width="10.85546875" style="296" customWidth="1"/>
    <col min="4356" max="4608" width="9.140625" style="296"/>
    <col min="4609" max="4609" width="47.7109375" style="296" customWidth="1"/>
    <col min="4610" max="4610" width="9.140625" style="296"/>
    <col min="4611" max="4611" width="10.85546875" style="296" customWidth="1"/>
    <col min="4612" max="4864" width="9.140625" style="296"/>
    <col min="4865" max="4865" width="47.7109375" style="296" customWidth="1"/>
    <col min="4866" max="4866" width="9.140625" style="296"/>
    <col min="4867" max="4867" width="10.85546875" style="296" customWidth="1"/>
    <col min="4868" max="5120" width="9.140625" style="296"/>
    <col min="5121" max="5121" width="47.7109375" style="296" customWidth="1"/>
    <col min="5122" max="5122" width="9.140625" style="296"/>
    <col min="5123" max="5123" width="10.85546875" style="296" customWidth="1"/>
    <col min="5124" max="5376" width="9.140625" style="296"/>
    <col min="5377" max="5377" width="47.7109375" style="296" customWidth="1"/>
    <col min="5378" max="5378" width="9.140625" style="296"/>
    <col min="5379" max="5379" width="10.85546875" style="296" customWidth="1"/>
    <col min="5380" max="5632" width="9.140625" style="296"/>
    <col min="5633" max="5633" width="47.7109375" style="296" customWidth="1"/>
    <col min="5634" max="5634" width="9.140625" style="296"/>
    <col min="5635" max="5635" width="10.85546875" style="296" customWidth="1"/>
    <col min="5636" max="5888" width="9.140625" style="296"/>
    <col min="5889" max="5889" width="47.7109375" style="296" customWidth="1"/>
    <col min="5890" max="5890" width="9.140625" style="296"/>
    <col min="5891" max="5891" width="10.85546875" style="296" customWidth="1"/>
    <col min="5892" max="6144" width="9.140625" style="296"/>
    <col min="6145" max="6145" width="47.7109375" style="296" customWidth="1"/>
    <col min="6146" max="6146" width="9.140625" style="296"/>
    <col min="6147" max="6147" width="10.85546875" style="296" customWidth="1"/>
    <col min="6148" max="6400" width="9.140625" style="296"/>
    <col min="6401" max="6401" width="47.7109375" style="296" customWidth="1"/>
    <col min="6402" max="6402" width="9.140625" style="296"/>
    <col min="6403" max="6403" width="10.85546875" style="296" customWidth="1"/>
    <col min="6404" max="6656" width="9.140625" style="296"/>
    <col min="6657" max="6657" width="47.7109375" style="296" customWidth="1"/>
    <col min="6658" max="6658" width="9.140625" style="296"/>
    <col min="6659" max="6659" width="10.85546875" style="296" customWidth="1"/>
    <col min="6660" max="6912" width="9.140625" style="296"/>
    <col min="6913" max="6913" width="47.7109375" style="296" customWidth="1"/>
    <col min="6914" max="6914" width="9.140625" style="296"/>
    <col min="6915" max="6915" width="10.85546875" style="296" customWidth="1"/>
    <col min="6916" max="7168" width="9.140625" style="296"/>
    <col min="7169" max="7169" width="47.7109375" style="296" customWidth="1"/>
    <col min="7170" max="7170" width="9.140625" style="296"/>
    <col min="7171" max="7171" width="10.85546875" style="296" customWidth="1"/>
    <col min="7172" max="7424" width="9.140625" style="296"/>
    <col min="7425" max="7425" width="47.7109375" style="296" customWidth="1"/>
    <col min="7426" max="7426" width="9.140625" style="296"/>
    <col min="7427" max="7427" width="10.85546875" style="296" customWidth="1"/>
    <col min="7428" max="7680" width="9.140625" style="296"/>
    <col min="7681" max="7681" width="47.7109375" style="296" customWidth="1"/>
    <col min="7682" max="7682" width="9.140625" style="296"/>
    <col min="7683" max="7683" width="10.85546875" style="296" customWidth="1"/>
    <col min="7684" max="7936" width="9.140625" style="296"/>
    <col min="7937" max="7937" width="47.7109375" style="296" customWidth="1"/>
    <col min="7938" max="7938" width="9.140625" style="296"/>
    <col min="7939" max="7939" width="10.85546875" style="296" customWidth="1"/>
    <col min="7940" max="8192" width="9.140625" style="296"/>
    <col min="8193" max="8193" width="47.7109375" style="296" customWidth="1"/>
    <col min="8194" max="8194" width="9.140625" style="296"/>
    <col min="8195" max="8195" width="10.85546875" style="296" customWidth="1"/>
    <col min="8196" max="8448" width="9.140625" style="296"/>
    <col min="8449" max="8449" width="47.7109375" style="296" customWidth="1"/>
    <col min="8450" max="8450" width="9.140625" style="296"/>
    <col min="8451" max="8451" width="10.85546875" style="296" customWidth="1"/>
    <col min="8452" max="8704" width="9.140625" style="296"/>
    <col min="8705" max="8705" width="47.7109375" style="296" customWidth="1"/>
    <col min="8706" max="8706" width="9.140625" style="296"/>
    <col min="8707" max="8707" width="10.85546875" style="296" customWidth="1"/>
    <col min="8708" max="8960" width="9.140625" style="296"/>
    <col min="8961" max="8961" width="47.7109375" style="296" customWidth="1"/>
    <col min="8962" max="8962" width="9.140625" style="296"/>
    <col min="8963" max="8963" width="10.85546875" style="296" customWidth="1"/>
    <col min="8964" max="9216" width="9.140625" style="296"/>
    <col min="9217" max="9217" width="47.7109375" style="296" customWidth="1"/>
    <col min="9218" max="9218" width="9.140625" style="296"/>
    <col min="9219" max="9219" width="10.85546875" style="296" customWidth="1"/>
    <col min="9220" max="9472" width="9.140625" style="296"/>
    <col min="9473" max="9473" width="47.7109375" style="296" customWidth="1"/>
    <col min="9474" max="9474" width="9.140625" style="296"/>
    <col min="9475" max="9475" width="10.85546875" style="296" customWidth="1"/>
    <col min="9476" max="9728" width="9.140625" style="296"/>
    <col min="9729" max="9729" width="47.7109375" style="296" customWidth="1"/>
    <col min="9730" max="9730" width="9.140625" style="296"/>
    <col min="9731" max="9731" width="10.85546875" style="296" customWidth="1"/>
    <col min="9732" max="9984" width="9.140625" style="296"/>
    <col min="9985" max="9985" width="47.7109375" style="296" customWidth="1"/>
    <col min="9986" max="9986" width="9.140625" style="296"/>
    <col min="9987" max="9987" width="10.85546875" style="296" customWidth="1"/>
    <col min="9988" max="10240" width="9.140625" style="296"/>
    <col min="10241" max="10241" width="47.7109375" style="296" customWidth="1"/>
    <col min="10242" max="10242" width="9.140625" style="296"/>
    <col min="10243" max="10243" width="10.85546875" style="296" customWidth="1"/>
    <col min="10244" max="10496" width="9.140625" style="296"/>
    <col min="10497" max="10497" width="47.7109375" style="296" customWidth="1"/>
    <col min="10498" max="10498" width="9.140625" style="296"/>
    <col min="10499" max="10499" width="10.85546875" style="296" customWidth="1"/>
    <col min="10500" max="10752" width="9.140625" style="296"/>
    <col min="10753" max="10753" width="47.7109375" style="296" customWidth="1"/>
    <col min="10754" max="10754" width="9.140625" style="296"/>
    <col min="10755" max="10755" width="10.85546875" style="296" customWidth="1"/>
    <col min="10756" max="11008" width="9.140625" style="296"/>
    <col min="11009" max="11009" width="47.7109375" style="296" customWidth="1"/>
    <col min="11010" max="11010" width="9.140625" style="296"/>
    <col min="11011" max="11011" width="10.85546875" style="296" customWidth="1"/>
    <col min="11012" max="11264" width="9.140625" style="296"/>
    <col min="11265" max="11265" width="47.7109375" style="296" customWidth="1"/>
    <col min="11266" max="11266" width="9.140625" style="296"/>
    <col min="11267" max="11267" width="10.85546875" style="296" customWidth="1"/>
    <col min="11268" max="11520" width="9.140625" style="296"/>
    <col min="11521" max="11521" width="47.7109375" style="296" customWidth="1"/>
    <col min="11522" max="11522" width="9.140625" style="296"/>
    <col min="11523" max="11523" width="10.85546875" style="296" customWidth="1"/>
    <col min="11524" max="11776" width="9.140625" style="296"/>
    <col min="11777" max="11777" width="47.7109375" style="296" customWidth="1"/>
    <col min="11778" max="11778" width="9.140625" style="296"/>
    <col min="11779" max="11779" width="10.85546875" style="296" customWidth="1"/>
    <col min="11780" max="12032" width="9.140625" style="296"/>
    <col min="12033" max="12033" width="47.7109375" style="296" customWidth="1"/>
    <col min="12034" max="12034" width="9.140625" style="296"/>
    <col min="12035" max="12035" width="10.85546875" style="296" customWidth="1"/>
    <col min="12036" max="12288" width="9.140625" style="296"/>
    <col min="12289" max="12289" width="47.7109375" style="296" customWidth="1"/>
    <col min="12290" max="12290" width="9.140625" style="296"/>
    <col min="12291" max="12291" width="10.85546875" style="296" customWidth="1"/>
    <col min="12292" max="12544" width="9.140625" style="296"/>
    <col min="12545" max="12545" width="47.7109375" style="296" customWidth="1"/>
    <col min="12546" max="12546" width="9.140625" style="296"/>
    <col min="12547" max="12547" width="10.85546875" style="296" customWidth="1"/>
    <col min="12548" max="12800" width="9.140625" style="296"/>
    <col min="12801" max="12801" width="47.7109375" style="296" customWidth="1"/>
    <col min="12802" max="12802" width="9.140625" style="296"/>
    <col min="12803" max="12803" width="10.85546875" style="296" customWidth="1"/>
    <col min="12804" max="13056" width="9.140625" style="296"/>
    <col min="13057" max="13057" width="47.7109375" style="296" customWidth="1"/>
    <col min="13058" max="13058" width="9.140625" style="296"/>
    <col min="13059" max="13059" width="10.85546875" style="296" customWidth="1"/>
    <col min="13060" max="13312" width="9.140625" style="296"/>
    <col min="13313" max="13313" width="47.7109375" style="296" customWidth="1"/>
    <col min="13314" max="13314" width="9.140625" style="296"/>
    <col min="13315" max="13315" width="10.85546875" style="296" customWidth="1"/>
    <col min="13316" max="13568" width="9.140625" style="296"/>
    <col min="13569" max="13569" width="47.7109375" style="296" customWidth="1"/>
    <col min="13570" max="13570" width="9.140625" style="296"/>
    <col min="13571" max="13571" width="10.85546875" style="296" customWidth="1"/>
    <col min="13572" max="13824" width="9.140625" style="296"/>
    <col min="13825" max="13825" width="47.7109375" style="296" customWidth="1"/>
    <col min="13826" max="13826" width="9.140625" style="296"/>
    <col min="13827" max="13827" width="10.85546875" style="296" customWidth="1"/>
    <col min="13828" max="14080" width="9.140625" style="296"/>
    <col min="14081" max="14081" width="47.7109375" style="296" customWidth="1"/>
    <col min="14082" max="14082" width="9.140625" style="296"/>
    <col min="14083" max="14083" width="10.85546875" style="296" customWidth="1"/>
    <col min="14084" max="14336" width="9.140625" style="296"/>
    <col min="14337" max="14337" width="47.7109375" style="296" customWidth="1"/>
    <col min="14338" max="14338" width="9.140625" style="296"/>
    <col min="14339" max="14339" width="10.85546875" style="296" customWidth="1"/>
    <col min="14340" max="14592" width="9.140625" style="296"/>
    <col min="14593" max="14593" width="47.7109375" style="296" customWidth="1"/>
    <col min="14594" max="14594" width="9.140625" style="296"/>
    <col min="14595" max="14595" width="10.85546875" style="296" customWidth="1"/>
    <col min="14596" max="14848" width="9.140625" style="296"/>
    <col min="14849" max="14849" width="47.7109375" style="296" customWidth="1"/>
    <col min="14850" max="14850" width="9.140625" style="296"/>
    <col min="14851" max="14851" width="10.85546875" style="296" customWidth="1"/>
    <col min="14852" max="15104" width="9.140625" style="296"/>
    <col min="15105" max="15105" width="47.7109375" style="296" customWidth="1"/>
    <col min="15106" max="15106" width="9.140625" style="296"/>
    <col min="15107" max="15107" width="10.85546875" style="296" customWidth="1"/>
    <col min="15108" max="15360" width="9.140625" style="296"/>
    <col min="15361" max="15361" width="47.7109375" style="296" customWidth="1"/>
    <col min="15362" max="15362" width="9.140625" style="296"/>
    <col min="15363" max="15363" width="10.85546875" style="296" customWidth="1"/>
    <col min="15364" max="15616" width="9.140625" style="296"/>
    <col min="15617" max="15617" width="47.7109375" style="296" customWidth="1"/>
    <col min="15618" max="15618" width="9.140625" style="296"/>
    <col min="15619" max="15619" width="10.85546875" style="296" customWidth="1"/>
    <col min="15620" max="15872" width="9.140625" style="296"/>
    <col min="15873" max="15873" width="47.7109375" style="296" customWidth="1"/>
    <col min="15874" max="15874" width="9.140625" style="296"/>
    <col min="15875" max="15875" width="10.85546875" style="296" customWidth="1"/>
    <col min="15876" max="16128" width="9.140625" style="296"/>
    <col min="16129" max="16129" width="47.7109375" style="296" customWidth="1"/>
    <col min="16130" max="16130" width="9.140625" style="296"/>
    <col min="16131" max="16131" width="10.85546875" style="296" customWidth="1"/>
    <col min="16132" max="16384" width="9.140625" style="296"/>
  </cols>
  <sheetData>
    <row r="1" spans="1:10" ht="15.75">
      <c r="A1" s="1829" t="s">
        <v>816</v>
      </c>
      <c r="B1" s="1830"/>
      <c r="C1" s="1830"/>
      <c r="D1" s="1830"/>
      <c r="E1" s="1831"/>
    </row>
    <row r="2" spans="1:10" ht="15.75">
      <c r="A2" s="1832" t="s">
        <v>817</v>
      </c>
      <c r="B2" s="1833"/>
      <c r="C2" s="1833"/>
      <c r="D2" s="1833"/>
      <c r="E2" s="1834"/>
    </row>
    <row r="3" spans="1:10">
      <c r="A3" s="1835" t="s">
        <v>818</v>
      </c>
      <c r="B3" s="1836"/>
      <c r="C3" s="1836"/>
      <c r="D3" s="1836"/>
      <c r="E3" s="1837"/>
    </row>
    <row r="4" spans="1:10" ht="49.15" customHeight="1" thickBot="1">
      <c r="A4" s="1216" t="s">
        <v>552</v>
      </c>
      <c r="B4" s="748" t="s">
        <v>819</v>
      </c>
      <c r="C4" s="748" t="s">
        <v>820</v>
      </c>
      <c r="D4" s="749" t="s">
        <v>821</v>
      </c>
      <c r="E4" s="1217" t="s">
        <v>132</v>
      </c>
    </row>
    <row r="5" spans="1:10" ht="19.899999999999999" customHeight="1" thickTop="1">
      <c r="A5" s="1838" t="s">
        <v>822</v>
      </c>
      <c r="B5" s="1839"/>
      <c r="C5" s="1839"/>
      <c r="D5" s="1839"/>
      <c r="E5" s="1840"/>
    </row>
    <row r="6" spans="1:10" s="94" customFormat="1" ht="16.149999999999999" customHeight="1">
      <c r="A6" s="1218" t="s">
        <v>823</v>
      </c>
      <c r="B6" s="932"/>
      <c r="C6" s="932"/>
      <c r="D6" s="932"/>
      <c r="E6" s="1219"/>
    </row>
    <row r="7" spans="1:10" s="753" customFormat="1">
      <c r="A7" s="1220" t="s">
        <v>824</v>
      </c>
      <c r="B7" s="750">
        <v>52</v>
      </c>
      <c r="C7" s="751">
        <v>3</v>
      </c>
      <c r="D7" s="752">
        <v>3</v>
      </c>
      <c r="E7" s="1221">
        <f t="shared" ref="E7:E18" si="0">SUM(B7:D7)</f>
        <v>58</v>
      </c>
    </row>
    <row r="8" spans="1:10" s="753" customFormat="1">
      <c r="A8" s="1222" t="s">
        <v>825</v>
      </c>
      <c r="B8" s="754">
        <v>27</v>
      </c>
      <c r="C8" s="754">
        <v>5</v>
      </c>
      <c r="D8" s="751">
        <v>3</v>
      </c>
      <c r="E8" s="1221">
        <f t="shared" si="0"/>
        <v>35</v>
      </c>
    </row>
    <row r="9" spans="1:10" s="753" customFormat="1">
      <c r="A9" s="1222" t="s">
        <v>826</v>
      </c>
      <c r="B9" s="752"/>
      <c r="C9" s="752"/>
      <c r="D9" s="755"/>
      <c r="E9" s="1223" t="s">
        <v>63</v>
      </c>
      <c r="F9" s="1215"/>
    </row>
    <row r="10" spans="1:10">
      <c r="A10" s="1224" t="s">
        <v>827</v>
      </c>
      <c r="B10" s="755" t="s">
        <v>63</v>
      </c>
      <c r="C10" s="755" t="s">
        <v>63</v>
      </c>
      <c r="D10" s="755">
        <v>2</v>
      </c>
      <c r="E10" s="1225">
        <f t="shared" si="0"/>
        <v>2</v>
      </c>
    </row>
    <row r="11" spans="1:10">
      <c r="A11" s="1224" t="s">
        <v>828</v>
      </c>
      <c r="B11" s="755"/>
      <c r="C11" s="755"/>
      <c r="D11" s="755"/>
      <c r="E11" s="1226" t="s">
        <v>63</v>
      </c>
    </row>
    <row r="12" spans="1:10">
      <c r="A12" s="1227" t="s">
        <v>829</v>
      </c>
      <c r="B12" s="755"/>
      <c r="C12" s="755"/>
      <c r="D12" s="755"/>
      <c r="E12" s="1226" t="s">
        <v>63</v>
      </c>
    </row>
    <row r="13" spans="1:10">
      <c r="A13" s="1228" t="s">
        <v>830</v>
      </c>
      <c r="B13" s="755" t="s">
        <v>63</v>
      </c>
      <c r="C13" s="755">
        <v>3</v>
      </c>
      <c r="D13" s="755" t="s">
        <v>63</v>
      </c>
      <c r="E13" s="1225">
        <f t="shared" si="0"/>
        <v>3</v>
      </c>
    </row>
    <row r="14" spans="1:10">
      <c r="A14" s="1228" t="s">
        <v>831</v>
      </c>
      <c r="B14" s="755">
        <v>2</v>
      </c>
      <c r="C14" s="755" t="s">
        <v>63</v>
      </c>
      <c r="D14" s="755">
        <v>2</v>
      </c>
      <c r="E14" s="1225">
        <f t="shared" si="0"/>
        <v>4</v>
      </c>
    </row>
    <row r="15" spans="1:10">
      <c r="A15" s="1229" t="s">
        <v>832</v>
      </c>
      <c r="B15" s="755">
        <v>1</v>
      </c>
      <c r="C15" s="755" t="s">
        <v>63</v>
      </c>
      <c r="D15" s="755">
        <v>1</v>
      </c>
      <c r="E15" s="1225">
        <f t="shared" si="0"/>
        <v>2</v>
      </c>
      <c r="G15" s="94"/>
      <c r="H15" s="94"/>
      <c r="I15" s="94"/>
      <c r="J15" s="94"/>
    </row>
    <row r="16" spans="1:10">
      <c r="A16" s="1229" t="s">
        <v>833</v>
      </c>
      <c r="B16" s="755"/>
      <c r="C16" s="755"/>
      <c r="D16" s="755"/>
      <c r="E16" s="1226" t="s">
        <v>63</v>
      </c>
    </row>
    <row r="17" spans="1:14">
      <c r="A17" s="1228" t="s">
        <v>834</v>
      </c>
      <c r="B17" s="755"/>
      <c r="C17" s="755"/>
      <c r="D17" s="755"/>
      <c r="E17" s="1226" t="s">
        <v>63</v>
      </c>
    </row>
    <row r="18" spans="1:14" s="753" customFormat="1" ht="19.149999999999999" customHeight="1" thickBot="1">
      <c r="A18" s="1230" t="s">
        <v>835</v>
      </c>
      <c r="B18" s="756">
        <f>SUM(B7+B8-B9)</f>
        <v>79</v>
      </c>
      <c r="C18" s="756">
        <f>SUM(C7+C8-C9)</f>
        <v>8</v>
      </c>
      <c r="D18" s="756">
        <f>SUM(D7+D8)</f>
        <v>6</v>
      </c>
      <c r="E18" s="1231">
        <f t="shared" si="0"/>
        <v>93</v>
      </c>
    </row>
    <row r="19" spans="1:14" s="94" customFormat="1" ht="10.15" customHeight="1" thickTop="1" thickBot="1">
      <c r="A19" s="1232"/>
      <c r="B19" s="757"/>
      <c r="C19" s="757"/>
      <c r="D19" s="757"/>
      <c r="E19" s="1233"/>
    </row>
    <row r="20" spans="1:14" ht="19.899999999999999" customHeight="1" thickTop="1">
      <c r="A20" s="1838" t="s">
        <v>836</v>
      </c>
      <c r="B20" s="1839"/>
      <c r="C20" s="1839"/>
      <c r="D20" s="1839"/>
      <c r="E20" s="1840"/>
    </row>
    <row r="21" spans="1:14" ht="16.149999999999999" customHeight="1">
      <c r="A21" s="1218" t="s">
        <v>837</v>
      </c>
      <c r="B21" s="932"/>
      <c r="C21" s="932"/>
      <c r="D21" s="932"/>
      <c r="E21" s="1219"/>
    </row>
    <row r="22" spans="1:14" s="753" customFormat="1">
      <c r="A22" s="1220" t="s">
        <v>824</v>
      </c>
      <c r="B22" s="758">
        <v>32</v>
      </c>
      <c r="C22" s="758">
        <v>5</v>
      </c>
      <c r="D22" s="755" t="s">
        <v>63</v>
      </c>
      <c r="E22" s="1234">
        <f>SUM(B22:D22)</f>
        <v>37</v>
      </c>
    </row>
    <row r="23" spans="1:14" s="753" customFormat="1">
      <c r="A23" s="1222" t="s">
        <v>825</v>
      </c>
      <c r="B23" s="754">
        <v>50</v>
      </c>
      <c r="C23" s="754">
        <v>11</v>
      </c>
      <c r="D23" s="752">
        <v>4</v>
      </c>
      <c r="E23" s="1234">
        <f>SUM(B23:D23)</f>
        <v>65</v>
      </c>
    </row>
    <row r="24" spans="1:14" s="753" customFormat="1">
      <c r="A24" s="1222" t="s">
        <v>826</v>
      </c>
      <c r="B24" s="758">
        <v>28</v>
      </c>
      <c r="C24" s="758">
        <f>SUM(C25:C34)</f>
        <v>6</v>
      </c>
      <c r="D24" s="758">
        <f>SUM(D25:D34)</f>
        <v>2</v>
      </c>
      <c r="E24" s="1234">
        <f>SUM(B24:D24)</f>
        <v>36</v>
      </c>
    </row>
    <row r="25" spans="1:14">
      <c r="A25" s="1228" t="s">
        <v>838</v>
      </c>
      <c r="B25" s="759">
        <v>17</v>
      </c>
      <c r="C25" s="759">
        <v>3</v>
      </c>
      <c r="D25" s="755">
        <v>1</v>
      </c>
      <c r="E25" s="1235">
        <f>SUM(B25:D25)</f>
        <v>21</v>
      </c>
    </row>
    <row r="26" spans="1:14">
      <c r="A26" s="1228" t="s">
        <v>839</v>
      </c>
      <c r="B26" s="755"/>
      <c r="C26" s="752"/>
      <c r="D26" s="752"/>
      <c r="E26" s="1235"/>
      <c r="G26" s="1827"/>
      <c r="H26" s="1827"/>
      <c r="I26" s="1827"/>
      <c r="J26" s="1827"/>
      <c r="K26" s="1827"/>
      <c r="L26" s="1827"/>
      <c r="M26" s="1827"/>
      <c r="N26" s="1827"/>
    </row>
    <row r="27" spans="1:14">
      <c r="A27" s="1228" t="s">
        <v>840</v>
      </c>
      <c r="B27" s="759"/>
      <c r="C27" s="752"/>
      <c r="D27" s="752"/>
      <c r="E27" s="1236"/>
    </row>
    <row r="28" spans="1:14">
      <c r="A28" s="1228" t="s">
        <v>841</v>
      </c>
      <c r="B28" s="752"/>
      <c r="C28" s="752"/>
      <c r="D28" s="752"/>
      <c r="E28" s="1237"/>
    </row>
    <row r="29" spans="1:14">
      <c r="A29" s="1228" t="s">
        <v>842</v>
      </c>
      <c r="B29" s="752">
        <v>1</v>
      </c>
      <c r="C29" s="752">
        <v>1</v>
      </c>
      <c r="D29" s="755" t="s">
        <v>63</v>
      </c>
      <c r="E29" s="1237">
        <f>SUM(B29:D29)</f>
        <v>2</v>
      </c>
    </row>
    <row r="30" spans="1:14">
      <c r="A30" s="1228" t="s">
        <v>843</v>
      </c>
      <c r="B30" s="752"/>
      <c r="C30" s="752"/>
      <c r="D30" s="752"/>
      <c r="E30" s="1237"/>
    </row>
    <row r="31" spans="1:14">
      <c r="A31" s="1228" t="s">
        <v>844</v>
      </c>
      <c r="B31" s="759">
        <v>3</v>
      </c>
      <c r="C31" s="755" t="s">
        <v>63</v>
      </c>
      <c r="D31" s="755" t="s">
        <v>63</v>
      </c>
      <c r="E31" s="1236">
        <f>SUM(B31:D31)</f>
        <v>3</v>
      </c>
    </row>
    <row r="32" spans="1:14">
      <c r="A32" s="1228" t="s">
        <v>845</v>
      </c>
      <c r="B32" s="759">
        <v>7</v>
      </c>
      <c r="C32" s="759">
        <v>2</v>
      </c>
      <c r="D32" s="755">
        <v>1</v>
      </c>
      <c r="E32" s="1236">
        <f>SUM(B32:D32)</f>
        <v>10</v>
      </c>
    </row>
    <row r="33" spans="1:9">
      <c r="A33" s="1228" t="s">
        <v>846</v>
      </c>
      <c r="B33" s="755"/>
      <c r="C33" s="752"/>
      <c r="D33" s="752"/>
      <c r="E33" s="1236"/>
    </row>
    <row r="34" spans="1:9">
      <c r="A34" s="1228" t="s">
        <v>847</v>
      </c>
      <c r="B34" s="755"/>
      <c r="C34" s="752"/>
      <c r="D34" s="752"/>
      <c r="E34" s="1236"/>
    </row>
    <row r="35" spans="1:9">
      <c r="A35" s="1228" t="s">
        <v>848</v>
      </c>
      <c r="B35" s="752"/>
      <c r="C35" s="752"/>
      <c r="D35" s="752"/>
      <c r="E35" s="1237"/>
      <c r="G35" s="760"/>
      <c r="H35" s="760"/>
      <c r="I35" s="760"/>
    </row>
    <row r="36" spans="1:9">
      <c r="A36" s="1228" t="s">
        <v>849</v>
      </c>
      <c r="B36" s="752"/>
      <c r="C36" s="752"/>
      <c r="D36" s="752"/>
      <c r="E36" s="1237"/>
      <c r="G36" s="760"/>
      <c r="H36" s="760"/>
      <c r="I36" s="760"/>
    </row>
    <row r="37" spans="1:9" s="80" customFormat="1" ht="16.149999999999999" customHeight="1">
      <c r="A37" s="1220" t="s">
        <v>850</v>
      </c>
      <c r="B37" s="758">
        <f>SUM(B22+B23-B24)</f>
        <v>54</v>
      </c>
      <c r="C37" s="758">
        <f t="shared" ref="C37" si="1">SUM(C22+C23-C24)</f>
        <v>10</v>
      </c>
      <c r="D37" s="758">
        <v>5</v>
      </c>
      <c r="E37" s="1238">
        <f>SUM(E22+E23-E24)</f>
        <v>66</v>
      </c>
      <c r="G37" s="139"/>
      <c r="H37" s="139"/>
      <c r="I37" s="75"/>
    </row>
    <row r="38" spans="1:9" s="80" customFormat="1" ht="16.149999999999999" customHeight="1">
      <c r="A38" s="1220" t="s">
        <v>851</v>
      </c>
      <c r="B38" s="758"/>
      <c r="C38" s="758"/>
      <c r="D38" s="758"/>
      <c r="E38" s="1238"/>
      <c r="G38" s="139"/>
      <c r="H38" s="139"/>
      <c r="I38" s="75"/>
    </row>
    <row r="39" spans="1:9" s="80" customFormat="1" ht="15.6" customHeight="1">
      <c r="A39" s="1220" t="s">
        <v>852</v>
      </c>
      <c r="B39" s="758"/>
      <c r="C39" s="758"/>
      <c r="D39" s="758"/>
      <c r="E39" s="1238"/>
      <c r="G39" s="139"/>
      <c r="H39" s="139"/>
      <c r="I39" s="75"/>
    </row>
    <row r="40" spans="1:9" s="753" customFormat="1" ht="12" customHeight="1">
      <c r="A40" s="1220" t="s">
        <v>853</v>
      </c>
      <c r="B40" s="754">
        <v>112</v>
      </c>
      <c r="C40" s="755" t="s">
        <v>63</v>
      </c>
      <c r="D40" s="755" t="s">
        <v>63</v>
      </c>
      <c r="E40" s="1234">
        <f>SUM(B40:D40)</f>
        <v>112</v>
      </c>
      <c r="G40" s="761"/>
      <c r="H40" s="762"/>
      <c r="I40" s="760"/>
    </row>
    <row r="41" spans="1:9" s="753" customFormat="1">
      <c r="A41" s="1222" t="s">
        <v>854</v>
      </c>
      <c r="B41" s="754">
        <v>45</v>
      </c>
      <c r="C41" s="751">
        <v>2</v>
      </c>
      <c r="D41" s="755" t="s">
        <v>63</v>
      </c>
      <c r="E41" s="1234">
        <f>SUM(B41:D41)</f>
        <v>47</v>
      </c>
      <c r="G41" s="760"/>
      <c r="H41" s="760"/>
      <c r="I41" s="760"/>
    </row>
    <row r="42" spans="1:9" s="80" customFormat="1" ht="15.75">
      <c r="A42" s="1222" t="s">
        <v>855</v>
      </c>
      <c r="B42" s="758">
        <f>SUM(B43:B51)</f>
        <v>75</v>
      </c>
      <c r="C42" s="758">
        <f>SUM(C43:C51)</f>
        <v>1</v>
      </c>
      <c r="D42" s="755" t="s">
        <v>63</v>
      </c>
      <c r="E42" s="1234">
        <f>SUM(B42:D42)</f>
        <v>76</v>
      </c>
    </row>
    <row r="43" spans="1:9">
      <c r="A43" s="1228" t="s">
        <v>856</v>
      </c>
      <c r="B43" s="763">
        <v>24</v>
      </c>
      <c r="C43" s="755" t="s">
        <v>63</v>
      </c>
      <c r="D43" s="755" t="s">
        <v>63</v>
      </c>
      <c r="E43" s="1235">
        <f t="shared" ref="E43:E45" si="2">SUM(B43:D43)</f>
        <v>24</v>
      </c>
    </row>
    <row r="44" spans="1:9" ht="14.25" customHeight="1">
      <c r="A44" s="1228" t="s">
        <v>857</v>
      </c>
      <c r="B44" s="755">
        <v>3</v>
      </c>
      <c r="C44" s="755" t="s">
        <v>63</v>
      </c>
      <c r="D44" s="755" t="s">
        <v>63</v>
      </c>
      <c r="E44" s="1235">
        <f t="shared" si="2"/>
        <v>3</v>
      </c>
    </row>
    <row r="45" spans="1:9">
      <c r="A45" s="1228" t="s">
        <v>858</v>
      </c>
      <c r="B45" s="763">
        <v>2</v>
      </c>
      <c r="C45" s="755" t="s">
        <v>63</v>
      </c>
      <c r="D45" s="755" t="s">
        <v>63</v>
      </c>
      <c r="E45" s="1235">
        <f t="shared" si="2"/>
        <v>2</v>
      </c>
    </row>
    <row r="46" spans="1:9">
      <c r="A46" s="1228" t="s">
        <v>859</v>
      </c>
      <c r="B46" s="752"/>
      <c r="C46" s="752"/>
      <c r="D46" s="752"/>
      <c r="E46" s="1239"/>
    </row>
    <row r="47" spans="1:9">
      <c r="A47" s="1228" t="s">
        <v>844</v>
      </c>
      <c r="B47" s="764">
        <v>6</v>
      </c>
      <c r="C47" s="755" t="s">
        <v>63</v>
      </c>
      <c r="D47" s="755" t="s">
        <v>63</v>
      </c>
      <c r="E47" s="1235">
        <f>SUM(B47:D47)</f>
        <v>6</v>
      </c>
    </row>
    <row r="48" spans="1:9">
      <c r="A48" s="1228" t="s">
        <v>860</v>
      </c>
      <c r="B48" s="752"/>
      <c r="C48" s="752"/>
      <c r="D48" s="752"/>
      <c r="E48" s="1226"/>
    </row>
    <row r="49" spans="1:22">
      <c r="A49" s="1228" t="s">
        <v>845</v>
      </c>
      <c r="B49" s="763">
        <v>34</v>
      </c>
      <c r="C49" s="755">
        <v>1</v>
      </c>
      <c r="D49" s="755" t="s">
        <v>63</v>
      </c>
      <c r="E49" s="1235">
        <f>SUM(B49:D49)</f>
        <v>35</v>
      </c>
    </row>
    <row r="50" spans="1:22">
      <c r="A50" s="1228" t="s">
        <v>861</v>
      </c>
      <c r="B50" s="752"/>
      <c r="C50" s="752"/>
      <c r="D50" s="752"/>
      <c r="E50" s="1223"/>
    </row>
    <row r="51" spans="1:22">
      <c r="A51" s="1229" t="s">
        <v>849</v>
      </c>
      <c r="B51" s="763">
        <v>6</v>
      </c>
      <c r="C51" s="755" t="s">
        <v>63</v>
      </c>
      <c r="D51" s="755" t="s">
        <v>63</v>
      </c>
      <c r="E51" s="1240">
        <f>SUM(B51:D51)</f>
        <v>6</v>
      </c>
      <c r="G51" s="94"/>
      <c r="H51" s="94"/>
      <c r="I51" s="94"/>
      <c r="J51" s="94"/>
      <c r="K51" s="94"/>
      <c r="L51" s="94"/>
      <c r="M51" s="94"/>
      <c r="N51" s="94"/>
      <c r="O51" s="94"/>
      <c r="P51" s="94"/>
      <c r="Q51" s="94"/>
      <c r="R51" s="94"/>
      <c r="S51" s="94"/>
      <c r="T51" s="94"/>
      <c r="U51" s="94"/>
      <c r="V51" s="94"/>
    </row>
    <row r="52" spans="1:22" s="80" customFormat="1" ht="13.9" customHeight="1">
      <c r="A52" s="1250" t="s">
        <v>862</v>
      </c>
      <c r="B52" s="1249">
        <f>SUM(B40+B41-B42)</f>
        <v>82</v>
      </c>
      <c r="C52" s="765">
        <v>1</v>
      </c>
      <c r="D52" s="765" t="s">
        <v>63</v>
      </c>
      <c r="E52" s="1241">
        <f>SUM(B52:D52)</f>
        <v>83</v>
      </c>
      <c r="G52" s="766"/>
      <c r="H52" s="766"/>
      <c r="I52" s="766"/>
      <c r="J52" s="766"/>
      <c r="K52" s="766"/>
      <c r="L52" s="766"/>
      <c r="M52" s="766"/>
      <c r="N52" s="766"/>
      <c r="O52" s="766"/>
      <c r="P52" s="766"/>
      <c r="Q52" s="766"/>
      <c r="R52" s="766"/>
      <c r="S52" s="766"/>
      <c r="T52" s="766"/>
      <c r="U52" s="766"/>
      <c r="V52" s="766"/>
    </row>
    <row r="53" spans="1:22" s="80" customFormat="1" ht="12" customHeight="1">
      <c r="A53" s="1242"/>
      <c r="B53" s="1213"/>
      <c r="C53" s="1214"/>
      <c r="D53" s="1214"/>
      <c r="E53" s="1243"/>
      <c r="G53" s="139"/>
      <c r="H53" s="766"/>
      <c r="I53" s="766"/>
      <c r="J53" s="766"/>
      <c r="K53" s="766"/>
      <c r="L53" s="766"/>
      <c r="M53" s="766"/>
      <c r="N53" s="766"/>
      <c r="O53" s="766"/>
      <c r="P53" s="766"/>
      <c r="Q53" s="766"/>
      <c r="R53" s="766"/>
      <c r="S53" s="766"/>
      <c r="T53" s="766"/>
      <c r="U53" s="766"/>
      <c r="V53" s="766"/>
    </row>
    <row r="54" spans="1:22" s="80" customFormat="1" ht="13.9" customHeight="1">
      <c r="A54" s="1244" t="s">
        <v>863</v>
      </c>
      <c r="B54" s="757"/>
      <c r="C54" s="757"/>
      <c r="D54" s="757"/>
      <c r="E54" s="1233"/>
      <c r="G54" s="766"/>
      <c r="H54" s="766"/>
      <c r="I54" s="766"/>
      <c r="J54" s="766"/>
      <c r="K54" s="766"/>
      <c r="L54" s="766"/>
      <c r="M54" s="766"/>
      <c r="N54" s="766"/>
      <c r="O54" s="766"/>
      <c r="P54" s="766"/>
      <c r="Q54" s="766"/>
      <c r="R54" s="766"/>
      <c r="S54" s="766"/>
      <c r="T54" s="766"/>
      <c r="U54" s="766"/>
      <c r="V54" s="766"/>
    </row>
    <row r="55" spans="1:22" s="80" customFormat="1" ht="12.75">
      <c r="A55" s="1220" t="s">
        <v>853</v>
      </c>
      <c r="B55" s="754">
        <v>287</v>
      </c>
      <c r="C55" s="750">
        <v>21</v>
      </c>
      <c r="D55" s="755" t="s">
        <v>63</v>
      </c>
      <c r="E55" s="1238">
        <f>SUM(B55:D55)</f>
        <v>308</v>
      </c>
      <c r="G55" s="761"/>
      <c r="H55" s="766"/>
      <c r="I55" s="766"/>
      <c r="J55" s="766"/>
      <c r="K55" s="766"/>
      <c r="L55" s="766"/>
      <c r="M55" s="766"/>
      <c r="N55" s="766"/>
      <c r="O55" s="766"/>
      <c r="P55" s="766"/>
      <c r="Q55" s="766"/>
      <c r="R55" s="766"/>
      <c r="S55" s="766"/>
      <c r="T55" s="766"/>
      <c r="U55" s="766"/>
      <c r="V55" s="766"/>
    </row>
    <row r="56" spans="1:22" s="80" customFormat="1" ht="12.75">
      <c r="A56" s="1220" t="s">
        <v>854</v>
      </c>
      <c r="B56" s="754">
        <v>452</v>
      </c>
      <c r="C56" s="754">
        <v>13</v>
      </c>
      <c r="D56" s="755" t="s">
        <v>63</v>
      </c>
      <c r="E56" s="1238">
        <f>SUM(B56:D56)</f>
        <v>465</v>
      </c>
      <c r="G56" s="1828"/>
      <c r="H56" s="1828"/>
      <c r="I56" s="1828"/>
      <c r="J56" s="1828"/>
      <c r="K56" s="1828"/>
      <c r="L56" s="1828"/>
      <c r="M56" s="1828"/>
      <c r="N56" s="1828"/>
      <c r="O56" s="1828"/>
      <c r="P56" s="1828"/>
      <c r="Q56" s="766"/>
      <c r="R56" s="766"/>
      <c r="S56" s="766"/>
      <c r="T56" s="766"/>
      <c r="U56" s="766"/>
      <c r="V56" s="766"/>
    </row>
    <row r="57" spans="1:22" s="80" customFormat="1" ht="16.5">
      <c r="A57" s="1220" t="s">
        <v>864</v>
      </c>
      <c r="B57" s="758">
        <v>286</v>
      </c>
      <c r="C57" s="758">
        <v>25</v>
      </c>
      <c r="D57" s="755" t="s">
        <v>63</v>
      </c>
      <c r="E57" s="1238">
        <f>SUM(B57:D57)</f>
        <v>311</v>
      </c>
      <c r="G57" s="94"/>
      <c r="H57" s="766"/>
      <c r="I57" s="766"/>
      <c r="J57" s="766"/>
      <c r="K57" s="766"/>
      <c r="L57" s="766"/>
      <c r="M57" s="766"/>
      <c r="N57" s="766"/>
      <c r="O57" s="766"/>
      <c r="P57" s="766"/>
      <c r="Q57" s="766"/>
      <c r="R57" s="766"/>
      <c r="S57" s="766"/>
      <c r="T57" s="766"/>
      <c r="U57" s="766"/>
      <c r="V57" s="766"/>
    </row>
    <row r="58" spans="1:22" s="80" customFormat="1">
      <c r="A58" s="1220" t="s">
        <v>865</v>
      </c>
      <c r="B58" s="758">
        <f>SUM(B55+B56-B57)</f>
        <v>453</v>
      </c>
      <c r="C58" s="758">
        <f>SUM(C55+C56-C57)</f>
        <v>9</v>
      </c>
      <c r="D58" s="755" t="s">
        <v>63</v>
      </c>
      <c r="E58" s="1238">
        <f>SUM(B58:D58)</f>
        <v>462</v>
      </c>
      <c r="G58" s="94"/>
      <c r="H58" s="766"/>
      <c r="I58" s="766"/>
      <c r="J58" s="766"/>
      <c r="K58" s="766"/>
      <c r="L58" s="766"/>
      <c r="M58" s="766"/>
      <c r="N58" s="766"/>
      <c r="O58" s="766"/>
      <c r="P58" s="766"/>
      <c r="Q58" s="766"/>
      <c r="R58" s="766"/>
      <c r="S58" s="766"/>
      <c r="T58" s="766"/>
      <c r="U58" s="766"/>
      <c r="V58" s="766"/>
    </row>
    <row r="59" spans="1:22" s="80" customFormat="1" ht="10.9" customHeight="1">
      <c r="A59" s="1220"/>
      <c r="B59" s="758"/>
      <c r="C59" s="758"/>
      <c r="D59" s="752" t="s">
        <v>63</v>
      </c>
      <c r="E59" s="1238"/>
      <c r="G59" s="766"/>
      <c r="H59" s="766"/>
      <c r="I59" s="766"/>
      <c r="J59" s="766"/>
      <c r="K59" s="766"/>
      <c r="L59" s="766"/>
      <c r="M59" s="766"/>
      <c r="N59" s="766"/>
      <c r="O59" s="766"/>
      <c r="P59" s="766"/>
      <c r="Q59" s="766"/>
      <c r="R59" s="766"/>
      <c r="S59" s="766"/>
      <c r="T59" s="766"/>
      <c r="U59" s="766"/>
      <c r="V59" s="766"/>
    </row>
    <row r="60" spans="1:22" s="753" customFormat="1" ht="27" thickBot="1">
      <c r="A60" s="1230" t="s">
        <v>866</v>
      </c>
      <c r="B60" s="756">
        <v>589</v>
      </c>
      <c r="C60" s="756">
        <v>20</v>
      </c>
      <c r="D60" s="767">
        <v>2</v>
      </c>
      <c r="E60" s="1231">
        <f>SUM(B60:D60)</f>
        <v>611</v>
      </c>
      <c r="G60" s="768"/>
      <c r="H60" s="768"/>
      <c r="I60" s="768"/>
      <c r="J60" s="768"/>
      <c r="K60" s="768"/>
      <c r="L60" s="768"/>
      <c r="M60" s="768"/>
      <c r="N60" s="768"/>
      <c r="O60" s="768"/>
      <c r="P60" s="768"/>
      <c r="Q60" s="768"/>
      <c r="R60" s="768"/>
      <c r="S60" s="768"/>
      <c r="T60" s="768"/>
      <c r="U60" s="768"/>
      <c r="V60" s="768"/>
    </row>
    <row r="61" spans="1:22" s="94" customFormat="1" ht="10.15" customHeight="1" thickTop="1" thickBot="1">
      <c r="A61" s="1220"/>
      <c r="B61" s="769"/>
      <c r="C61" s="769"/>
      <c r="D61" s="769"/>
      <c r="E61" s="1238"/>
    </row>
    <row r="62" spans="1:22" ht="19.899999999999999" customHeight="1">
      <c r="A62" s="1245" t="s">
        <v>867</v>
      </c>
      <c r="B62" s="933"/>
      <c r="C62" s="933"/>
      <c r="D62" s="933"/>
      <c r="E62" s="1246"/>
    </row>
    <row r="63" spans="1:22" ht="16.149999999999999" customHeight="1">
      <c r="A63" s="1218" t="s">
        <v>837</v>
      </c>
      <c r="B63" s="769"/>
      <c r="C63" s="769"/>
      <c r="D63" s="769"/>
      <c r="E63" s="1240"/>
    </row>
    <row r="64" spans="1:22" s="753" customFormat="1">
      <c r="A64" s="1220" t="s">
        <v>824</v>
      </c>
      <c r="B64" s="752">
        <v>7</v>
      </c>
      <c r="C64" s="752">
        <v>3</v>
      </c>
      <c r="D64" s="752" t="s">
        <v>63</v>
      </c>
      <c r="E64" s="1238">
        <f>SUM(B64:D64)</f>
        <v>10</v>
      </c>
    </row>
    <row r="65" spans="1:5" s="753" customFormat="1">
      <c r="A65" s="1220" t="s">
        <v>825</v>
      </c>
      <c r="B65" s="752">
        <v>7</v>
      </c>
      <c r="C65" s="752" t="s">
        <v>63</v>
      </c>
      <c r="D65" s="752" t="s">
        <v>63</v>
      </c>
      <c r="E65" s="1238">
        <f t="shared" ref="E65:E66" si="3">SUM(B65:D65)</f>
        <v>7</v>
      </c>
    </row>
    <row r="66" spans="1:5" s="753" customFormat="1">
      <c r="A66" s="1220" t="s">
        <v>826</v>
      </c>
      <c r="B66" s="752">
        <v>11</v>
      </c>
      <c r="C66" s="770">
        <v>3</v>
      </c>
      <c r="D66" s="752" t="s">
        <v>63</v>
      </c>
      <c r="E66" s="1238">
        <f t="shared" si="3"/>
        <v>14</v>
      </c>
    </row>
    <row r="67" spans="1:5" s="80" customFormat="1" ht="13.5" thickBot="1">
      <c r="A67" s="1247" t="s">
        <v>868</v>
      </c>
      <c r="B67" s="980">
        <f>SUM(B64+B65-B66)</f>
        <v>3</v>
      </c>
      <c r="C67" s="980" t="s">
        <v>63</v>
      </c>
      <c r="D67" s="980" t="s">
        <v>63</v>
      </c>
      <c r="E67" s="1248">
        <f>SUM(E64+E65-E66)</f>
        <v>3</v>
      </c>
    </row>
    <row r="68" spans="1:5">
      <c r="A68" s="955" t="s">
        <v>123</v>
      </c>
      <c r="B68" s="771"/>
      <c r="C68" s="772"/>
      <c r="D68" s="772"/>
      <c r="E68" s="956"/>
    </row>
    <row r="69" spans="1:5" ht="16.5">
      <c r="A69" s="957" t="s">
        <v>869</v>
      </c>
      <c r="B69" s="771"/>
      <c r="C69" s="771"/>
      <c r="D69" s="771"/>
      <c r="E69" s="956"/>
    </row>
    <row r="70" spans="1:5" ht="16.5">
      <c r="A70" s="958" t="s">
        <v>870</v>
      </c>
      <c r="B70" s="771"/>
      <c r="C70" s="771"/>
      <c r="D70" s="771"/>
      <c r="E70" s="956"/>
    </row>
    <row r="71" spans="1:5" ht="17.25" thickBot="1">
      <c r="A71" s="959" t="s">
        <v>871</v>
      </c>
      <c r="B71" s="960"/>
      <c r="C71" s="960"/>
      <c r="D71" s="960"/>
      <c r="E71" s="961"/>
    </row>
    <row r="72" spans="1:5">
      <c r="A72" s="773"/>
    </row>
    <row r="73" spans="1:5">
      <c r="A73" s="773"/>
    </row>
    <row r="74" spans="1:5">
      <c r="A74" s="773"/>
    </row>
  </sheetData>
  <sheetProtection algorithmName="SHA-512" hashValue="d6ykd+oY7VahgyaXHtexDPmpasKqqpKkFVlcj2Tn8XmTe18cPE+xlLEiOJ9HebTQbWP5sAjMfG9C2A+OrGjW8A==" saltValue="DkCP8TtO7fSYaD6XXMH3Dw==" spinCount="100000" sheet="1" formatCells="0" formatColumns="0" formatRows="0" insertColumns="0" insertRows="0" insertHyperlinks="0" deleteColumns="0" deleteRows="0" sort="0" autoFilter="0" pivotTables="0"/>
  <mergeCells count="7">
    <mergeCell ref="G26:N26"/>
    <mergeCell ref="G56:P56"/>
    <mergeCell ref="A1:E1"/>
    <mergeCell ref="A2:E2"/>
    <mergeCell ref="A3:E3"/>
    <mergeCell ref="A5:E5"/>
    <mergeCell ref="A20:E20"/>
  </mergeCells>
  <pageMargins left="0.7" right="0.7" top="0.75" bottom="0.75" header="0.3" footer="0.3"/>
  <pageSetup scale="83" fitToHeight="0" orientation="portrait" horizontalDpi="90" verticalDpi="90" r:id="rId1"/>
  <headerFooter>
    <oddFooter>&amp;C&amp;"Times New Roman,Regular"&amp;P of &amp;N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71C25-350E-4BA9-95F0-4E672C5C5169}">
  <sheetPr>
    <pageSetUpPr fitToPage="1"/>
  </sheetPr>
  <dimension ref="A1:EK17"/>
  <sheetViews>
    <sheetView workbookViewId="0">
      <selection activeCell="T40" sqref="T40"/>
    </sheetView>
  </sheetViews>
  <sheetFormatPr defaultColWidth="10.5703125" defaultRowHeight="14.1" customHeight="1"/>
  <cols>
    <col min="1" max="1" width="57.140625" style="792" customWidth="1"/>
    <col min="2" max="4" width="10.5703125" style="791" hidden="1" customWidth="1"/>
    <col min="5" max="8" width="10.5703125" style="792" hidden="1" customWidth="1"/>
    <col min="9" max="11" width="0" style="775" hidden="1" customWidth="1"/>
    <col min="12" max="12" width="0" style="793" hidden="1" customWidth="1"/>
    <col min="13" max="257" width="10.5703125" style="775"/>
    <col min="258" max="258" width="54.42578125" style="775" customWidth="1"/>
    <col min="259" max="265" width="0" style="775" hidden="1" customWidth="1"/>
    <col min="266" max="513" width="10.5703125" style="775"/>
    <col min="514" max="514" width="54.42578125" style="775" customWidth="1"/>
    <col min="515" max="521" width="0" style="775" hidden="1" customWidth="1"/>
    <col min="522" max="769" width="10.5703125" style="775"/>
    <col min="770" max="770" width="54.42578125" style="775" customWidth="1"/>
    <col min="771" max="777" width="0" style="775" hidden="1" customWidth="1"/>
    <col min="778" max="1025" width="10.5703125" style="775"/>
    <col min="1026" max="1026" width="54.42578125" style="775" customWidth="1"/>
    <col min="1027" max="1033" width="0" style="775" hidden="1" customWidth="1"/>
    <col min="1034" max="1281" width="10.5703125" style="775"/>
    <col min="1282" max="1282" width="54.42578125" style="775" customWidth="1"/>
    <col min="1283" max="1289" width="0" style="775" hidden="1" customWidth="1"/>
    <col min="1290" max="1537" width="10.5703125" style="775"/>
    <col min="1538" max="1538" width="54.42578125" style="775" customWidth="1"/>
    <col min="1539" max="1545" width="0" style="775" hidden="1" customWidth="1"/>
    <col min="1546" max="1793" width="10.5703125" style="775"/>
    <col min="1794" max="1794" width="54.42578125" style="775" customWidth="1"/>
    <col min="1795" max="1801" width="0" style="775" hidden="1" customWidth="1"/>
    <col min="1802" max="2049" width="10.5703125" style="775"/>
    <col min="2050" max="2050" width="54.42578125" style="775" customWidth="1"/>
    <col min="2051" max="2057" width="0" style="775" hidden="1" customWidth="1"/>
    <col min="2058" max="2305" width="10.5703125" style="775"/>
    <col min="2306" max="2306" width="54.42578125" style="775" customWidth="1"/>
    <col min="2307" max="2313" width="0" style="775" hidden="1" customWidth="1"/>
    <col min="2314" max="2561" width="10.5703125" style="775"/>
    <col min="2562" max="2562" width="54.42578125" style="775" customWidth="1"/>
    <col min="2563" max="2569" width="0" style="775" hidden="1" customWidth="1"/>
    <col min="2570" max="2817" width="10.5703125" style="775"/>
    <col min="2818" max="2818" width="54.42578125" style="775" customWidth="1"/>
    <col min="2819" max="2825" width="0" style="775" hidden="1" customWidth="1"/>
    <col min="2826" max="3073" width="10.5703125" style="775"/>
    <col min="3074" max="3074" width="54.42578125" style="775" customWidth="1"/>
    <col min="3075" max="3081" width="0" style="775" hidden="1" customWidth="1"/>
    <col min="3082" max="3329" width="10.5703125" style="775"/>
    <col min="3330" max="3330" width="54.42578125" style="775" customWidth="1"/>
    <col min="3331" max="3337" width="0" style="775" hidden="1" customWidth="1"/>
    <col min="3338" max="3585" width="10.5703125" style="775"/>
    <col min="3586" max="3586" width="54.42578125" style="775" customWidth="1"/>
    <col min="3587" max="3593" width="0" style="775" hidden="1" customWidth="1"/>
    <col min="3594" max="3841" width="10.5703125" style="775"/>
    <col min="3842" max="3842" width="54.42578125" style="775" customWidth="1"/>
    <col min="3843" max="3849" width="0" style="775" hidden="1" customWidth="1"/>
    <col min="3850" max="4097" width="10.5703125" style="775"/>
    <col min="4098" max="4098" width="54.42578125" style="775" customWidth="1"/>
    <col min="4099" max="4105" width="0" style="775" hidden="1" customWidth="1"/>
    <col min="4106" max="4353" width="10.5703125" style="775"/>
    <col min="4354" max="4354" width="54.42578125" style="775" customWidth="1"/>
    <col min="4355" max="4361" width="0" style="775" hidden="1" customWidth="1"/>
    <col min="4362" max="4609" width="10.5703125" style="775"/>
    <col min="4610" max="4610" width="54.42578125" style="775" customWidth="1"/>
    <col min="4611" max="4617" width="0" style="775" hidden="1" customWidth="1"/>
    <col min="4618" max="4865" width="10.5703125" style="775"/>
    <col min="4866" max="4866" width="54.42578125" style="775" customWidth="1"/>
    <col min="4867" max="4873" width="0" style="775" hidden="1" customWidth="1"/>
    <col min="4874" max="5121" width="10.5703125" style="775"/>
    <col min="5122" max="5122" width="54.42578125" style="775" customWidth="1"/>
    <col min="5123" max="5129" width="0" style="775" hidden="1" customWidth="1"/>
    <col min="5130" max="5377" width="10.5703125" style="775"/>
    <col min="5378" max="5378" width="54.42578125" style="775" customWidth="1"/>
    <col min="5379" max="5385" width="0" style="775" hidden="1" customWidth="1"/>
    <col min="5386" max="5633" width="10.5703125" style="775"/>
    <col min="5634" max="5634" width="54.42578125" style="775" customWidth="1"/>
    <col min="5635" max="5641" width="0" style="775" hidden="1" customWidth="1"/>
    <col min="5642" max="5889" width="10.5703125" style="775"/>
    <col min="5890" max="5890" width="54.42578125" style="775" customWidth="1"/>
    <col min="5891" max="5897" width="0" style="775" hidden="1" customWidth="1"/>
    <col min="5898" max="6145" width="10.5703125" style="775"/>
    <col min="6146" max="6146" width="54.42578125" style="775" customWidth="1"/>
    <col min="6147" max="6153" width="0" style="775" hidden="1" customWidth="1"/>
    <col min="6154" max="6401" width="10.5703125" style="775"/>
    <col min="6402" max="6402" width="54.42578125" style="775" customWidth="1"/>
    <col min="6403" max="6409" width="0" style="775" hidden="1" customWidth="1"/>
    <col min="6410" max="6657" width="10.5703125" style="775"/>
    <col min="6658" max="6658" width="54.42578125" style="775" customWidth="1"/>
    <col min="6659" max="6665" width="0" style="775" hidden="1" customWidth="1"/>
    <col min="6666" max="6913" width="10.5703125" style="775"/>
    <col min="6914" max="6914" width="54.42578125" style="775" customWidth="1"/>
    <col min="6915" max="6921" width="0" style="775" hidden="1" customWidth="1"/>
    <col min="6922" max="7169" width="10.5703125" style="775"/>
    <col min="7170" max="7170" width="54.42578125" style="775" customWidth="1"/>
    <col min="7171" max="7177" width="0" style="775" hidden="1" customWidth="1"/>
    <col min="7178" max="7425" width="10.5703125" style="775"/>
    <col min="7426" max="7426" width="54.42578125" style="775" customWidth="1"/>
    <col min="7427" max="7433" width="0" style="775" hidden="1" customWidth="1"/>
    <col min="7434" max="7681" width="10.5703125" style="775"/>
    <col min="7682" max="7682" width="54.42578125" style="775" customWidth="1"/>
    <col min="7683" max="7689" width="0" style="775" hidden="1" customWidth="1"/>
    <col min="7690" max="7937" width="10.5703125" style="775"/>
    <col min="7938" max="7938" width="54.42578125" style="775" customWidth="1"/>
    <col min="7939" max="7945" width="0" style="775" hidden="1" customWidth="1"/>
    <col min="7946" max="8193" width="10.5703125" style="775"/>
    <col min="8194" max="8194" width="54.42578125" style="775" customWidth="1"/>
    <col min="8195" max="8201" width="0" style="775" hidden="1" customWidth="1"/>
    <col min="8202" max="8449" width="10.5703125" style="775"/>
    <col min="8450" max="8450" width="54.42578125" style="775" customWidth="1"/>
    <col min="8451" max="8457" width="0" style="775" hidden="1" customWidth="1"/>
    <col min="8458" max="8705" width="10.5703125" style="775"/>
    <col min="8706" max="8706" width="54.42578125" style="775" customWidth="1"/>
    <col min="8707" max="8713" width="0" style="775" hidden="1" customWidth="1"/>
    <col min="8714" max="8961" width="10.5703125" style="775"/>
    <col min="8962" max="8962" width="54.42578125" style="775" customWidth="1"/>
    <col min="8963" max="8969" width="0" style="775" hidden="1" customWidth="1"/>
    <col min="8970" max="9217" width="10.5703125" style="775"/>
    <col min="9218" max="9218" width="54.42578125" style="775" customWidth="1"/>
    <col min="9219" max="9225" width="0" style="775" hidden="1" customWidth="1"/>
    <col min="9226" max="9473" width="10.5703125" style="775"/>
    <col min="9474" max="9474" width="54.42578125" style="775" customWidth="1"/>
    <col min="9475" max="9481" width="0" style="775" hidden="1" customWidth="1"/>
    <col min="9482" max="9729" width="10.5703125" style="775"/>
    <col min="9730" max="9730" width="54.42578125" style="775" customWidth="1"/>
    <col min="9731" max="9737" width="0" style="775" hidden="1" customWidth="1"/>
    <col min="9738" max="9985" width="10.5703125" style="775"/>
    <col min="9986" max="9986" width="54.42578125" style="775" customWidth="1"/>
    <col min="9987" max="9993" width="0" style="775" hidden="1" customWidth="1"/>
    <col min="9994" max="10241" width="10.5703125" style="775"/>
    <col min="10242" max="10242" width="54.42578125" style="775" customWidth="1"/>
    <col min="10243" max="10249" width="0" style="775" hidden="1" customWidth="1"/>
    <col min="10250" max="10497" width="10.5703125" style="775"/>
    <col min="10498" max="10498" width="54.42578125" style="775" customWidth="1"/>
    <col min="10499" max="10505" width="0" style="775" hidden="1" customWidth="1"/>
    <col min="10506" max="10753" width="10.5703125" style="775"/>
    <col min="10754" max="10754" width="54.42578125" style="775" customWidth="1"/>
    <col min="10755" max="10761" width="0" style="775" hidden="1" customWidth="1"/>
    <col min="10762" max="11009" width="10.5703125" style="775"/>
    <col min="11010" max="11010" width="54.42578125" style="775" customWidth="1"/>
    <col min="11011" max="11017" width="0" style="775" hidden="1" customWidth="1"/>
    <col min="11018" max="11265" width="10.5703125" style="775"/>
    <col min="11266" max="11266" width="54.42578125" style="775" customWidth="1"/>
    <col min="11267" max="11273" width="0" style="775" hidden="1" customWidth="1"/>
    <col min="11274" max="11521" width="10.5703125" style="775"/>
    <col min="11522" max="11522" width="54.42578125" style="775" customWidth="1"/>
    <col min="11523" max="11529" width="0" style="775" hidden="1" customWidth="1"/>
    <col min="11530" max="11777" width="10.5703125" style="775"/>
    <col min="11778" max="11778" width="54.42578125" style="775" customWidth="1"/>
    <col min="11779" max="11785" width="0" style="775" hidden="1" customWidth="1"/>
    <col min="11786" max="12033" width="10.5703125" style="775"/>
    <col min="12034" max="12034" width="54.42578125" style="775" customWidth="1"/>
    <col min="12035" max="12041" width="0" style="775" hidden="1" customWidth="1"/>
    <col min="12042" max="12289" width="10.5703125" style="775"/>
    <col min="12290" max="12290" width="54.42578125" style="775" customWidth="1"/>
    <col min="12291" max="12297" width="0" style="775" hidden="1" customWidth="1"/>
    <col min="12298" max="12545" width="10.5703125" style="775"/>
    <col min="12546" max="12546" width="54.42578125" style="775" customWidth="1"/>
    <col min="12547" max="12553" width="0" style="775" hidden="1" customWidth="1"/>
    <col min="12554" max="12801" width="10.5703125" style="775"/>
    <col min="12802" max="12802" width="54.42578125" style="775" customWidth="1"/>
    <col min="12803" max="12809" width="0" style="775" hidden="1" customWidth="1"/>
    <col min="12810" max="13057" width="10.5703125" style="775"/>
    <col min="13058" max="13058" width="54.42578125" style="775" customWidth="1"/>
    <col min="13059" max="13065" width="0" style="775" hidden="1" customWidth="1"/>
    <col min="13066" max="13313" width="10.5703125" style="775"/>
    <col min="13314" max="13314" width="54.42578125" style="775" customWidth="1"/>
    <col min="13315" max="13321" width="0" style="775" hidden="1" customWidth="1"/>
    <col min="13322" max="13569" width="10.5703125" style="775"/>
    <col min="13570" max="13570" width="54.42578125" style="775" customWidth="1"/>
    <col min="13571" max="13577" width="0" style="775" hidden="1" customWidth="1"/>
    <col min="13578" max="13825" width="10.5703125" style="775"/>
    <col min="13826" max="13826" width="54.42578125" style="775" customWidth="1"/>
    <col min="13827" max="13833" width="0" style="775" hidden="1" customWidth="1"/>
    <col min="13834" max="14081" width="10.5703125" style="775"/>
    <col min="14082" max="14082" width="54.42578125" style="775" customWidth="1"/>
    <col min="14083" max="14089" width="0" style="775" hidden="1" customWidth="1"/>
    <col min="14090" max="14337" width="10.5703125" style="775"/>
    <col min="14338" max="14338" width="54.42578125" style="775" customWidth="1"/>
    <col min="14339" max="14345" width="0" style="775" hidden="1" customWidth="1"/>
    <col min="14346" max="14593" width="10.5703125" style="775"/>
    <col min="14594" max="14594" width="54.42578125" style="775" customWidth="1"/>
    <col min="14595" max="14601" width="0" style="775" hidden="1" customWidth="1"/>
    <col min="14602" max="14849" width="10.5703125" style="775"/>
    <col min="14850" max="14850" width="54.42578125" style="775" customWidth="1"/>
    <col min="14851" max="14857" width="0" style="775" hidden="1" customWidth="1"/>
    <col min="14858" max="15105" width="10.5703125" style="775"/>
    <col min="15106" max="15106" width="54.42578125" style="775" customWidth="1"/>
    <col min="15107" max="15113" width="0" style="775" hidden="1" customWidth="1"/>
    <col min="15114" max="15361" width="10.5703125" style="775"/>
    <col min="15362" max="15362" width="54.42578125" style="775" customWidth="1"/>
    <col min="15363" max="15369" width="0" style="775" hidden="1" customWidth="1"/>
    <col min="15370" max="15617" width="10.5703125" style="775"/>
    <col min="15618" max="15618" width="54.42578125" style="775" customWidth="1"/>
    <col min="15619" max="15625" width="0" style="775" hidden="1" customWidth="1"/>
    <col min="15626" max="15873" width="10.5703125" style="775"/>
    <col min="15874" max="15874" width="54.42578125" style="775" customWidth="1"/>
    <col min="15875" max="15881" width="0" style="775" hidden="1" customWidth="1"/>
    <col min="15882" max="16129" width="10.5703125" style="775"/>
    <col min="16130" max="16130" width="54.42578125" style="775" customWidth="1"/>
    <col min="16131" max="16137" width="0" style="775" hidden="1" customWidth="1"/>
    <col min="16138" max="16384" width="10.5703125" style="775"/>
  </cols>
  <sheetData>
    <row r="1" spans="1:141" ht="15.75">
      <c r="A1" s="1841" t="s">
        <v>872</v>
      </c>
      <c r="B1" s="1842"/>
      <c r="C1" s="1842"/>
      <c r="D1" s="1842"/>
      <c r="E1" s="1842"/>
      <c r="F1" s="1842"/>
      <c r="G1" s="1842"/>
      <c r="H1" s="1842"/>
      <c r="I1" s="1842"/>
      <c r="J1" s="1842"/>
      <c r="K1" s="1842"/>
      <c r="L1" s="1842"/>
      <c r="M1" s="1842"/>
      <c r="N1" s="1842"/>
      <c r="O1" s="1842"/>
      <c r="P1" s="1842"/>
      <c r="Q1" s="1843"/>
    </row>
    <row r="2" spans="1:141" ht="15.75">
      <c r="A2" s="1844" t="s">
        <v>873</v>
      </c>
      <c r="B2" s="1845"/>
      <c r="C2" s="1845"/>
      <c r="D2" s="1845"/>
      <c r="E2" s="1845"/>
      <c r="F2" s="1845"/>
      <c r="G2" s="1845"/>
      <c r="H2" s="1845"/>
      <c r="I2" s="1845"/>
      <c r="J2" s="1845"/>
      <c r="K2" s="1845"/>
      <c r="L2" s="1845"/>
      <c r="M2" s="1845"/>
      <c r="N2" s="1845"/>
      <c r="O2" s="1845"/>
      <c r="P2" s="1845"/>
      <c r="Q2" s="1846"/>
      <c r="R2" s="776"/>
      <c r="S2" s="776"/>
      <c r="T2" s="776"/>
      <c r="U2" s="776"/>
      <c r="V2" s="776"/>
      <c r="W2" s="776"/>
      <c r="X2" s="776"/>
      <c r="Y2" s="776"/>
      <c r="Z2" s="776"/>
      <c r="AA2" s="776"/>
      <c r="AB2" s="776"/>
      <c r="AC2" s="776"/>
      <c r="AD2" s="776"/>
      <c r="AE2" s="776"/>
      <c r="AF2" s="776"/>
      <c r="AG2" s="776"/>
      <c r="AH2" s="776"/>
      <c r="AI2" s="776"/>
      <c r="AJ2" s="776"/>
      <c r="AK2" s="776"/>
      <c r="AL2" s="776"/>
      <c r="AM2" s="776"/>
      <c r="AN2" s="776"/>
      <c r="AO2" s="776"/>
      <c r="AP2" s="776"/>
      <c r="AQ2" s="776"/>
      <c r="AR2" s="776"/>
      <c r="AS2" s="776"/>
      <c r="AT2" s="776"/>
      <c r="AU2" s="776"/>
      <c r="AV2" s="776"/>
      <c r="AW2" s="776"/>
      <c r="AX2" s="776"/>
      <c r="AY2" s="776"/>
      <c r="AZ2" s="776"/>
      <c r="BA2" s="776"/>
      <c r="BB2" s="776"/>
      <c r="BC2" s="776"/>
      <c r="BD2" s="776"/>
      <c r="BE2" s="776"/>
      <c r="BF2" s="776"/>
      <c r="BG2" s="776"/>
      <c r="BH2" s="776"/>
      <c r="BI2" s="776"/>
      <c r="BJ2" s="776"/>
      <c r="BK2" s="776"/>
      <c r="BL2" s="776"/>
      <c r="BM2" s="776"/>
      <c r="BN2" s="776"/>
      <c r="BO2" s="776"/>
      <c r="BP2" s="776"/>
      <c r="BQ2" s="776"/>
      <c r="BR2" s="776"/>
      <c r="BS2" s="776"/>
      <c r="BT2" s="776"/>
      <c r="BU2" s="776"/>
      <c r="BV2" s="776"/>
      <c r="BW2" s="776"/>
      <c r="BX2" s="776"/>
      <c r="BY2" s="776"/>
      <c r="BZ2" s="776"/>
      <c r="CA2" s="776"/>
      <c r="CB2" s="776"/>
      <c r="CC2" s="776"/>
      <c r="CD2" s="776"/>
      <c r="CE2" s="776"/>
      <c r="CF2" s="776"/>
      <c r="CG2" s="776"/>
      <c r="CH2" s="776"/>
      <c r="CI2" s="776"/>
      <c r="CJ2" s="776"/>
      <c r="CK2" s="776"/>
      <c r="CL2" s="776"/>
      <c r="CM2" s="776"/>
      <c r="CN2" s="776"/>
      <c r="CO2" s="776"/>
      <c r="CP2" s="776"/>
      <c r="CQ2" s="776"/>
      <c r="CR2" s="776"/>
      <c r="CS2" s="776"/>
      <c r="CT2" s="776"/>
      <c r="CU2" s="776"/>
      <c r="CV2" s="776"/>
      <c r="CW2" s="776"/>
      <c r="CX2" s="776"/>
      <c r="CY2" s="776"/>
      <c r="CZ2" s="776"/>
      <c r="DA2" s="776"/>
      <c r="DB2" s="776"/>
      <c r="DC2" s="776"/>
      <c r="DD2" s="776"/>
      <c r="DE2" s="776"/>
      <c r="DF2" s="776"/>
      <c r="DG2" s="776"/>
      <c r="DH2" s="776"/>
      <c r="DI2" s="776"/>
      <c r="DJ2" s="776"/>
      <c r="DK2" s="776"/>
      <c r="DL2" s="776"/>
      <c r="DM2" s="776"/>
      <c r="DN2" s="776"/>
      <c r="DO2" s="776"/>
      <c r="DP2" s="776"/>
      <c r="DQ2" s="776"/>
      <c r="DR2" s="776"/>
      <c r="DS2" s="776"/>
      <c r="DT2" s="776"/>
      <c r="DU2" s="776"/>
      <c r="DV2" s="776"/>
      <c r="DW2" s="776"/>
      <c r="DX2" s="776"/>
      <c r="DY2" s="776"/>
      <c r="DZ2" s="776"/>
      <c r="EA2" s="776"/>
      <c r="EB2" s="776"/>
      <c r="EC2" s="776"/>
      <c r="ED2" s="776"/>
      <c r="EE2" s="776"/>
      <c r="EF2" s="776"/>
      <c r="EG2" s="776"/>
      <c r="EH2" s="776"/>
      <c r="EI2" s="776"/>
      <c r="EJ2" s="776"/>
      <c r="EK2" s="776"/>
    </row>
    <row r="3" spans="1:141" s="777" customFormat="1" ht="15">
      <c r="A3" s="1847" t="s">
        <v>227</v>
      </c>
      <c r="B3" s="1848"/>
      <c r="C3" s="1848"/>
      <c r="D3" s="1848"/>
      <c r="E3" s="1848"/>
      <c r="F3" s="1848"/>
      <c r="G3" s="1848"/>
      <c r="H3" s="1848"/>
      <c r="I3" s="1848"/>
      <c r="J3" s="1848"/>
      <c r="K3" s="1848"/>
      <c r="L3" s="1848"/>
      <c r="M3" s="1848"/>
      <c r="N3" s="1848"/>
      <c r="O3" s="1848"/>
      <c r="P3" s="1848"/>
      <c r="Q3" s="1849"/>
      <c r="R3" s="776"/>
      <c r="S3" s="776"/>
      <c r="T3" s="776"/>
      <c r="U3" s="776"/>
      <c r="V3" s="776"/>
      <c r="W3" s="776"/>
      <c r="X3" s="776"/>
      <c r="Y3" s="776"/>
      <c r="Z3" s="776"/>
      <c r="AA3" s="776"/>
      <c r="AB3" s="776"/>
      <c r="AC3" s="776"/>
      <c r="AD3" s="776"/>
      <c r="AE3" s="776"/>
      <c r="AF3" s="776"/>
      <c r="AG3" s="776"/>
      <c r="AH3" s="776"/>
      <c r="AI3" s="776"/>
      <c r="AJ3" s="776"/>
      <c r="AK3" s="776"/>
      <c r="AL3" s="776"/>
      <c r="AM3" s="776"/>
      <c r="AN3" s="776"/>
      <c r="AO3" s="776"/>
      <c r="AP3" s="776"/>
      <c r="AQ3" s="776"/>
      <c r="AR3" s="776"/>
      <c r="AS3" s="776"/>
      <c r="AT3" s="776"/>
      <c r="AU3" s="776"/>
      <c r="AV3" s="776"/>
      <c r="AW3" s="776"/>
      <c r="AX3" s="776"/>
      <c r="AY3" s="776"/>
      <c r="AZ3" s="776"/>
      <c r="BA3" s="776"/>
      <c r="BB3" s="776"/>
      <c r="BC3" s="776"/>
      <c r="BD3" s="776"/>
      <c r="BE3" s="776"/>
      <c r="BF3" s="776"/>
      <c r="BG3" s="776"/>
      <c r="BH3" s="776"/>
      <c r="BI3" s="776"/>
      <c r="BJ3" s="776"/>
      <c r="BK3" s="776"/>
      <c r="BL3" s="776"/>
      <c r="BM3" s="776"/>
      <c r="BN3" s="776"/>
      <c r="BO3" s="776"/>
      <c r="BP3" s="776"/>
      <c r="BQ3" s="776"/>
      <c r="BR3" s="776"/>
      <c r="BS3" s="776"/>
      <c r="BT3" s="776"/>
      <c r="BU3" s="776"/>
      <c r="BV3" s="776"/>
      <c r="BW3" s="776"/>
      <c r="BX3" s="776"/>
      <c r="BY3" s="776"/>
      <c r="BZ3" s="776"/>
      <c r="CA3" s="776"/>
      <c r="CB3" s="776"/>
      <c r="CC3" s="776"/>
      <c r="CD3" s="776"/>
      <c r="CE3" s="776"/>
      <c r="CF3" s="776"/>
      <c r="CG3" s="776"/>
      <c r="CH3" s="776"/>
      <c r="CI3" s="776"/>
      <c r="CJ3" s="776"/>
      <c r="CK3" s="776"/>
      <c r="CL3" s="776"/>
      <c r="CM3" s="776"/>
      <c r="CN3" s="776"/>
      <c r="CO3" s="776"/>
      <c r="CP3" s="776"/>
      <c r="CQ3" s="776"/>
      <c r="CR3" s="776"/>
      <c r="CS3" s="776"/>
      <c r="CT3" s="776"/>
      <c r="CU3" s="776"/>
      <c r="CV3" s="776"/>
      <c r="CW3" s="776"/>
      <c r="CX3" s="776"/>
      <c r="CY3" s="776"/>
      <c r="CZ3" s="776"/>
      <c r="DA3" s="776"/>
      <c r="DB3" s="776"/>
      <c r="DC3" s="776"/>
      <c r="DD3" s="776"/>
      <c r="DE3" s="776"/>
      <c r="DF3" s="776"/>
      <c r="DG3" s="776"/>
      <c r="DH3" s="776"/>
      <c r="DI3" s="776"/>
      <c r="DJ3" s="776"/>
      <c r="DK3" s="776"/>
      <c r="DL3" s="776"/>
      <c r="DM3" s="776"/>
      <c r="DN3" s="776"/>
      <c r="DO3" s="776"/>
      <c r="DP3" s="776"/>
      <c r="DQ3" s="776"/>
      <c r="DR3" s="776"/>
      <c r="DS3" s="776"/>
      <c r="DT3" s="776"/>
      <c r="DU3" s="776"/>
      <c r="DV3" s="776"/>
      <c r="DW3" s="776"/>
      <c r="DX3" s="776"/>
      <c r="DY3" s="776"/>
      <c r="DZ3" s="776"/>
      <c r="EA3" s="776"/>
      <c r="EB3" s="776"/>
      <c r="EC3" s="776"/>
      <c r="ED3" s="776"/>
      <c r="EE3" s="776"/>
      <c r="EF3" s="776"/>
      <c r="EG3" s="776"/>
      <c r="EH3" s="776"/>
      <c r="EI3" s="776"/>
      <c r="EJ3" s="776"/>
      <c r="EK3" s="776"/>
    </row>
    <row r="4" spans="1:141" ht="12.75">
      <c r="A4" s="968" t="s">
        <v>521</v>
      </c>
      <c r="B4" s="778">
        <v>2007</v>
      </c>
      <c r="C4" s="778">
        <v>2008</v>
      </c>
      <c r="D4" s="778">
        <v>2009</v>
      </c>
      <c r="E4" s="778">
        <v>2010</v>
      </c>
      <c r="F4" s="778">
        <v>2011</v>
      </c>
      <c r="G4" s="778">
        <v>2012</v>
      </c>
      <c r="H4" s="778">
        <v>2013</v>
      </c>
      <c r="I4" s="778">
        <v>2014</v>
      </c>
      <c r="J4" s="778">
        <v>2015</v>
      </c>
      <c r="K4" s="778">
        <v>2016</v>
      </c>
      <c r="L4" s="778">
        <v>2017</v>
      </c>
      <c r="M4" s="778">
        <v>2018</v>
      </c>
      <c r="N4" s="778">
        <v>2019</v>
      </c>
      <c r="O4" s="778">
        <v>2020</v>
      </c>
      <c r="P4" s="778">
        <v>2021</v>
      </c>
      <c r="Q4" s="969">
        <v>2022</v>
      </c>
      <c r="R4" s="776"/>
      <c r="S4" s="776"/>
      <c r="T4" s="776"/>
      <c r="U4" s="776"/>
      <c r="V4" s="776"/>
      <c r="W4" s="776"/>
      <c r="X4" s="776"/>
      <c r="Y4" s="776"/>
      <c r="Z4" s="776"/>
      <c r="AA4" s="776"/>
      <c r="AB4" s="776"/>
      <c r="AC4" s="776"/>
      <c r="AD4" s="776"/>
      <c r="AE4" s="776"/>
      <c r="AF4" s="776"/>
      <c r="AG4" s="776"/>
      <c r="AH4" s="776"/>
      <c r="AI4" s="776"/>
      <c r="AJ4" s="776"/>
      <c r="AK4" s="776"/>
      <c r="AL4" s="776"/>
      <c r="AM4" s="776"/>
      <c r="AN4" s="776"/>
      <c r="AO4" s="776"/>
      <c r="AP4" s="776"/>
      <c r="AQ4" s="776"/>
      <c r="AR4" s="776"/>
      <c r="AS4" s="776"/>
      <c r="AT4" s="776"/>
      <c r="AU4" s="776"/>
      <c r="AV4" s="776"/>
      <c r="AW4" s="776"/>
      <c r="AX4" s="776"/>
      <c r="AY4" s="776"/>
      <c r="AZ4" s="776"/>
      <c r="BA4" s="776"/>
      <c r="BB4" s="776"/>
      <c r="BC4" s="776"/>
      <c r="BD4" s="776"/>
      <c r="BE4" s="776"/>
      <c r="BF4" s="776"/>
      <c r="BG4" s="776"/>
      <c r="BH4" s="776"/>
      <c r="BI4" s="776"/>
      <c r="BJ4" s="776"/>
      <c r="BK4" s="776"/>
      <c r="BL4" s="776"/>
      <c r="BM4" s="776"/>
      <c r="BN4" s="776"/>
      <c r="BO4" s="776"/>
      <c r="BP4" s="776"/>
      <c r="BQ4" s="776"/>
      <c r="BR4" s="776"/>
      <c r="BS4" s="776"/>
      <c r="BT4" s="776"/>
      <c r="BU4" s="776"/>
      <c r="BV4" s="776"/>
      <c r="BW4" s="776"/>
      <c r="BX4" s="776"/>
      <c r="BY4" s="776"/>
      <c r="BZ4" s="776"/>
      <c r="CA4" s="776"/>
      <c r="CB4" s="776"/>
      <c r="CC4" s="776"/>
      <c r="CD4" s="776"/>
      <c r="CE4" s="776"/>
      <c r="CF4" s="776"/>
      <c r="CG4" s="776"/>
      <c r="CH4" s="776"/>
      <c r="CI4" s="776"/>
      <c r="CJ4" s="776"/>
      <c r="CK4" s="776"/>
      <c r="CL4" s="776"/>
      <c r="CM4" s="776"/>
      <c r="CN4" s="776"/>
      <c r="CO4" s="776"/>
      <c r="CP4" s="776"/>
      <c r="CQ4" s="776"/>
      <c r="CR4" s="776"/>
      <c r="CS4" s="776"/>
      <c r="CT4" s="776"/>
      <c r="CU4" s="776"/>
      <c r="CV4" s="776"/>
      <c r="CW4" s="776"/>
      <c r="CX4" s="776"/>
      <c r="CY4" s="776"/>
      <c r="CZ4" s="776"/>
      <c r="DA4" s="776"/>
      <c r="DB4" s="776"/>
      <c r="DC4" s="776"/>
      <c r="DD4" s="776"/>
      <c r="DE4" s="776"/>
      <c r="DF4" s="776"/>
      <c r="DG4" s="776"/>
      <c r="DH4" s="776"/>
      <c r="DI4" s="776"/>
      <c r="DJ4" s="776"/>
      <c r="DK4" s="776"/>
      <c r="DL4" s="776"/>
      <c r="DM4" s="776"/>
      <c r="DN4" s="776"/>
      <c r="DO4" s="776"/>
      <c r="DP4" s="776"/>
      <c r="DQ4" s="776"/>
      <c r="DR4" s="776"/>
      <c r="DS4" s="776"/>
      <c r="DT4" s="776"/>
      <c r="DU4" s="776"/>
      <c r="DV4" s="776"/>
      <c r="DW4" s="776"/>
      <c r="DX4" s="776"/>
      <c r="DY4" s="776"/>
      <c r="DZ4" s="776"/>
      <c r="EA4" s="776"/>
      <c r="EB4" s="776"/>
      <c r="EC4" s="776"/>
      <c r="ED4" s="776"/>
      <c r="EE4" s="776"/>
      <c r="EF4" s="776"/>
      <c r="EG4" s="776"/>
      <c r="EH4" s="776"/>
      <c r="EI4" s="776"/>
      <c r="EJ4" s="776"/>
      <c r="EK4" s="776"/>
    </row>
    <row r="5" spans="1:141" ht="12.75">
      <c r="A5" s="970"/>
      <c r="B5" s="779"/>
      <c r="C5" s="779"/>
      <c r="D5" s="779"/>
      <c r="E5" s="779"/>
      <c r="F5" s="779"/>
      <c r="G5" s="779"/>
      <c r="H5" s="779"/>
      <c r="I5" s="780"/>
      <c r="J5" s="780"/>
      <c r="K5" s="776"/>
      <c r="L5" s="781"/>
      <c r="M5" s="782"/>
      <c r="N5" s="782"/>
      <c r="O5" s="776"/>
      <c r="P5" s="776"/>
      <c r="Q5" s="971" t="s">
        <v>54</v>
      </c>
      <c r="R5" s="776"/>
      <c r="S5" s="776"/>
      <c r="T5" s="776"/>
      <c r="U5" s="776"/>
      <c r="V5" s="776"/>
      <c r="W5" s="776"/>
      <c r="X5" s="776"/>
      <c r="Y5" s="776"/>
      <c r="Z5" s="776"/>
      <c r="AA5" s="776"/>
      <c r="AB5" s="776"/>
      <c r="AC5" s="776"/>
      <c r="AD5" s="776"/>
      <c r="AE5" s="776"/>
      <c r="AF5" s="776"/>
      <c r="AG5" s="776"/>
      <c r="AH5" s="776"/>
      <c r="AI5" s="776"/>
      <c r="AJ5" s="776"/>
      <c r="AK5" s="776"/>
      <c r="AL5" s="776"/>
      <c r="AM5" s="776"/>
      <c r="AN5" s="776"/>
      <c r="AO5" s="776"/>
      <c r="AP5" s="776"/>
      <c r="AQ5" s="776"/>
      <c r="AR5" s="776"/>
      <c r="AS5" s="776"/>
      <c r="AT5" s="776"/>
      <c r="AU5" s="776"/>
      <c r="AV5" s="776"/>
      <c r="AW5" s="776"/>
      <c r="AX5" s="776"/>
      <c r="AY5" s="776"/>
      <c r="AZ5" s="776"/>
      <c r="BA5" s="776"/>
      <c r="BB5" s="776"/>
      <c r="BC5" s="776"/>
      <c r="BD5" s="776"/>
      <c r="BE5" s="776"/>
      <c r="BF5" s="776"/>
      <c r="BG5" s="776"/>
      <c r="BH5" s="776"/>
      <c r="BI5" s="776"/>
      <c r="BJ5" s="776"/>
      <c r="BK5" s="776"/>
      <c r="BL5" s="776"/>
      <c r="BM5" s="776"/>
      <c r="BN5" s="776"/>
      <c r="BO5" s="776"/>
      <c r="BP5" s="776"/>
      <c r="BQ5" s="776"/>
      <c r="BR5" s="776"/>
      <c r="BS5" s="776"/>
      <c r="BT5" s="776"/>
      <c r="BU5" s="776"/>
      <c r="BV5" s="776"/>
      <c r="BW5" s="776"/>
      <c r="BX5" s="776"/>
      <c r="BY5" s="776"/>
      <c r="BZ5" s="776"/>
      <c r="CA5" s="776"/>
      <c r="CB5" s="776"/>
      <c r="CC5" s="776"/>
      <c r="CD5" s="776"/>
      <c r="CE5" s="776"/>
      <c r="CF5" s="776"/>
      <c r="CG5" s="776"/>
      <c r="CH5" s="776"/>
      <c r="CI5" s="776"/>
      <c r="CJ5" s="776"/>
      <c r="CK5" s="776"/>
      <c r="CL5" s="776"/>
      <c r="CM5" s="776"/>
      <c r="CN5" s="776"/>
      <c r="CO5" s="776"/>
      <c r="CP5" s="776"/>
      <c r="CQ5" s="776"/>
      <c r="CR5" s="776"/>
      <c r="CS5" s="776"/>
      <c r="CT5" s="776"/>
      <c r="CU5" s="776"/>
      <c r="CV5" s="776"/>
      <c r="CW5" s="776"/>
      <c r="CX5" s="776"/>
      <c r="CY5" s="776"/>
      <c r="CZ5" s="776"/>
      <c r="DA5" s="776"/>
      <c r="DB5" s="776"/>
      <c r="DC5" s="776"/>
      <c r="DD5" s="776"/>
      <c r="DE5" s="776"/>
      <c r="DF5" s="776"/>
      <c r="DG5" s="776"/>
      <c r="DH5" s="776"/>
      <c r="DI5" s="776"/>
      <c r="DJ5" s="776"/>
      <c r="DK5" s="776"/>
      <c r="DL5" s="776"/>
      <c r="DM5" s="776"/>
      <c r="DN5" s="776"/>
      <c r="DO5" s="776"/>
      <c r="DP5" s="776"/>
      <c r="DQ5" s="776"/>
      <c r="DR5" s="776"/>
      <c r="DS5" s="776"/>
      <c r="DT5" s="776"/>
      <c r="DU5" s="776"/>
      <c r="DV5" s="776"/>
      <c r="DW5" s="776"/>
      <c r="DX5" s="776"/>
      <c r="DY5" s="776"/>
      <c r="DZ5" s="776"/>
      <c r="EA5" s="776"/>
      <c r="EB5" s="776"/>
      <c r="EC5" s="776"/>
      <c r="ED5" s="776"/>
      <c r="EE5" s="776"/>
      <c r="EF5" s="776"/>
      <c r="EG5" s="776"/>
      <c r="EH5" s="776"/>
      <c r="EI5" s="776"/>
      <c r="EJ5" s="776"/>
      <c r="EK5" s="776"/>
    </row>
    <row r="6" spans="1:141" ht="21.75" customHeight="1">
      <c r="A6" s="970" t="s">
        <v>874</v>
      </c>
      <c r="B6" s="779">
        <v>14875</v>
      </c>
      <c r="C6" s="779">
        <v>13727</v>
      </c>
      <c r="D6" s="779">
        <v>9955</v>
      </c>
      <c r="E6" s="779">
        <v>90869</v>
      </c>
      <c r="F6" s="783" t="s">
        <v>503</v>
      </c>
      <c r="G6" s="783" t="s">
        <v>503</v>
      </c>
      <c r="H6" s="783" t="s">
        <v>503</v>
      </c>
      <c r="I6" s="783" t="s">
        <v>503</v>
      </c>
      <c r="J6" s="780">
        <v>1297</v>
      </c>
      <c r="K6" s="780">
        <v>1883</v>
      </c>
      <c r="L6" s="780">
        <v>1336</v>
      </c>
      <c r="M6" s="784">
        <v>2438</v>
      </c>
      <c r="N6" s="784">
        <v>1757</v>
      </c>
      <c r="O6" s="780">
        <v>2411</v>
      </c>
      <c r="P6" s="783" t="s">
        <v>503</v>
      </c>
      <c r="Q6" s="972" t="s">
        <v>63</v>
      </c>
      <c r="R6" s="776"/>
      <c r="S6" s="776"/>
      <c r="T6" s="776"/>
      <c r="U6" s="776"/>
      <c r="V6" s="776"/>
      <c r="W6" s="776"/>
      <c r="X6" s="776"/>
      <c r="Y6" s="776"/>
      <c r="Z6" s="776"/>
      <c r="AA6" s="776"/>
      <c r="AB6" s="776"/>
      <c r="AC6" s="776"/>
      <c r="AD6" s="776"/>
      <c r="AE6" s="776"/>
      <c r="AF6" s="776"/>
      <c r="AG6" s="776"/>
      <c r="AH6" s="776"/>
      <c r="AI6" s="776"/>
      <c r="AJ6" s="776"/>
      <c r="AK6" s="776"/>
      <c r="AL6" s="776"/>
      <c r="AM6" s="776"/>
      <c r="AN6" s="776"/>
      <c r="AO6" s="776"/>
      <c r="AP6" s="776"/>
      <c r="AQ6" s="776"/>
      <c r="AR6" s="776"/>
      <c r="AS6" s="776"/>
      <c r="AT6" s="776"/>
      <c r="AU6" s="776"/>
      <c r="AV6" s="776"/>
      <c r="AW6" s="776"/>
      <c r="AX6" s="776"/>
      <c r="AY6" s="776"/>
      <c r="AZ6" s="776"/>
      <c r="BA6" s="776"/>
      <c r="BB6" s="776"/>
      <c r="BC6" s="776"/>
      <c r="BD6" s="776"/>
      <c r="BE6" s="776"/>
      <c r="BF6" s="776"/>
      <c r="BG6" s="776"/>
      <c r="BH6" s="776"/>
      <c r="BI6" s="776"/>
      <c r="BJ6" s="776"/>
      <c r="BK6" s="776"/>
      <c r="BL6" s="776"/>
      <c r="BM6" s="776"/>
      <c r="BN6" s="776"/>
      <c r="BO6" s="776"/>
      <c r="BP6" s="776"/>
      <c r="BQ6" s="776"/>
      <c r="BR6" s="776"/>
      <c r="BS6" s="776"/>
      <c r="BT6" s="776"/>
      <c r="BU6" s="776"/>
      <c r="BV6" s="776"/>
      <c r="BW6" s="776"/>
      <c r="BX6" s="776"/>
      <c r="BY6" s="776"/>
      <c r="BZ6" s="776"/>
      <c r="CA6" s="776"/>
      <c r="CB6" s="776"/>
      <c r="CC6" s="776"/>
      <c r="CD6" s="776"/>
      <c r="CE6" s="776"/>
      <c r="CF6" s="776"/>
      <c r="CG6" s="776"/>
      <c r="CH6" s="776"/>
      <c r="CI6" s="776"/>
      <c r="CJ6" s="776"/>
      <c r="CK6" s="776"/>
      <c r="CL6" s="776"/>
      <c r="CM6" s="776"/>
      <c r="CN6" s="776"/>
      <c r="CO6" s="776"/>
      <c r="CP6" s="776"/>
      <c r="CQ6" s="776"/>
      <c r="CR6" s="776"/>
      <c r="CS6" s="776"/>
      <c r="CT6" s="776"/>
      <c r="CU6" s="776"/>
      <c r="CV6" s="776"/>
      <c r="CW6" s="776"/>
      <c r="CX6" s="776"/>
      <c r="CY6" s="776"/>
      <c r="CZ6" s="776"/>
      <c r="DA6" s="776"/>
      <c r="DB6" s="776"/>
      <c r="DC6" s="776"/>
      <c r="DD6" s="776"/>
      <c r="DE6" s="776"/>
      <c r="DF6" s="776"/>
      <c r="DG6" s="776"/>
      <c r="DH6" s="776"/>
      <c r="DI6" s="776"/>
      <c r="DJ6" s="776"/>
      <c r="DK6" s="776"/>
      <c r="DL6" s="776"/>
      <c r="DM6" s="776"/>
      <c r="DN6" s="776"/>
      <c r="DO6" s="776"/>
      <c r="DP6" s="776"/>
      <c r="DQ6" s="776"/>
      <c r="DR6" s="776"/>
      <c r="DS6" s="776"/>
      <c r="DT6" s="776"/>
      <c r="DU6" s="776"/>
      <c r="DV6" s="776"/>
      <c r="DW6" s="776"/>
      <c r="DX6" s="776"/>
      <c r="DY6" s="776"/>
      <c r="DZ6" s="776"/>
      <c r="EA6" s="776"/>
      <c r="EB6" s="776"/>
      <c r="EC6" s="776"/>
      <c r="ED6" s="776"/>
      <c r="EE6" s="776"/>
      <c r="EF6" s="776"/>
      <c r="EG6" s="776"/>
      <c r="EH6" s="776"/>
      <c r="EI6" s="776"/>
      <c r="EJ6" s="776"/>
      <c r="EK6" s="776"/>
    </row>
    <row r="7" spans="1:141" ht="22.5" customHeight="1">
      <c r="A7" s="970" t="s">
        <v>875</v>
      </c>
      <c r="B7" s="779">
        <v>1466</v>
      </c>
      <c r="C7" s="779">
        <v>1037</v>
      </c>
      <c r="D7" s="779">
        <v>631</v>
      </c>
      <c r="E7" s="779">
        <v>1429</v>
      </c>
      <c r="F7" s="779">
        <v>753</v>
      </c>
      <c r="G7" s="779">
        <v>311</v>
      </c>
      <c r="H7" s="779">
        <v>349</v>
      </c>
      <c r="I7" s="780">
        <v>137</v>
      </c>
      <c r="J7" s="783" t="s">
        <v>503</v>
      </c>
      <c r="K7" s="783" t="s">
        <v>503</v>
      </c>
      <c r="L7" s="783" t="s">
        <v>503</v>
      </c>
      <c r="M7" s="783" t="s">
        <v>503</v>
      </c>
      <c r="N7" s="783" t="s">
        <v>503</v>
      </c>
      <c r="O7" s="783" t="s">
        <v>503</v>
      </c>
      <c r="P7" s="783" t="s">
        <v>503</v>
      </c>
      <c r="Q7" s="972" t="s">
        <v>63</v>
      </c>
      <c r="R7" s="776"/>
      <c r="S7" s="776"/>
      <c r="T7" s="776"/>
      <c r="U7" s="776"/>
      <c r="V7" s="776"/>
      <c r="W7" s="776"/>
      <c r="X7" s="776"/>
      <c r="Y7" s="776"/>
      <c r="Z7" s="776"/>
      <c r="AA7" s="776"/>
      <c r="AB7" s="776"/>
      <c r="AC7" s="776"/>
      <c r="AD7" s="776"/>
      <c r="AE7" s="776"/>
      <c r="AF7" s="776"/>
      <c r="AG7" s="776"/>
      <c r="AH7" s="776"/>
      <c r="AI7" s="776"/>
      <c r="AJ7" s="776"/>
      <c r="AK7" s="776"/>
      <c r="AL7" s="776"/>
      <c r="AM7" s="776"/>
      <c r="AN7" s="776"/>
      <c r="AO7" s="776"/>
      <c r="AP7" s="776"/>
      <c r="AQ7" s="776"/>
      <c r="AR7" s="776"/>
      <c r="AS7" s="776"/>
      <c r="AT7" s="776"/>
      <c r="AU7" s="776"/>
      <c r="AV7" s="776"/>
      <c r="AW7" s="776"/>
      <c r="AX7" s="776"/>
      <c r="AY7" s="776"/>
      <c r="AZ7" s="776"/>
      <c r="BA7" s="776"/>
      <c r="BB7" s="776"/>
      <c r="BC7" s="776"/>
      <c r="BD7" s="776"/>
      <c r="BE7" s="776"/>
      <c r="BF7" s="776"/>
      <c r="BG7" s="776"/>
      <c r="BH7" s="776"/>
      <c r="BI7" s="776"/>
      <c r="BJ7" s="776"/>
      <c r="BK7" s="776"/>
      <c r="BL7" s="776"/>
      <c r="BM7" s="776"/>
      <c r="BN7" s="776"/>
      <c r="BO7" s="776"/>
      <c r="BP7" s="776"/>
      <c r="BQ7" s="776"/>
      <c r="BR7" s="776"/>
      <c r="BS7" s="776"/>
      <c r="BT7" s="776"/>
      <c r="BU7" s="776"/>
      <c r="BV7" s="776"/>
      <c r="BW7" s="776"/>
      <c r="BX7" s="776"/>
      <c r="BY7" s="776"/>
      <c r="BZ7" s="776"/>
      <c r="CA7" s="776"/>
      <c r="CB7" s="776"/>
      <c r="CC7" s="776"/>
      <c r="CD7" s="776"/>
      <c r="CE7" s="776"/>
      <c r="CF7" s="776"/>
      <c r="CG7" s="776"/>
      <c r="CH7" s="776"/>
      <c r="CI7" s="776"/>
      <c r="CJ7" s="776"/>
      <c r="CK7" s="776"/>
      <c r="CL7" s="776"/>
      <c r="CM7" s="776"/>
      <c r="CN7" s="776"/>
      <c r="CO7" s="776"/>
      <c r="CP7" s="776"/>
      <c r="CQ7" s="776"/>
      <c r="CR7" s="776"/>
      <c r="CS7" s="776"/>
      <c r="CT7" s="776"/>
      <c r="CU7" s="776"/>
      <c r="CV7" s="776"/>
      <c r="CW7" s="776"/>
      <c r="CX7" s="776"/>
      <c r="CY7" s="776"/>
      <c r="CZ7" s="776"/>
      <c r="DA7" s="776"/>
      <c r="DB7" s="776"/>
      <c r="DC7" s="776"/>
      <c r="DD7" s="776"/>
      <c r="DE7" s="776"/>
      <c r="DF7" s="776"/>
      <c r="DG7" s="776"/>
      <c r="DH7" s="776"/>
      <c r="DI7" s="776"/>
      <c r="DJ7" s="776"/>
      <c r="DK7" s="776"/>
      <c r="DL7" s="776"/>
      <c r="DM7" s="776"/>
      <c r="DN7" s="776"/>
      <c r="DO7" s="776"/>
      <c r="DP7" s="776"/>
      <c r="DQ7" s="776"/>
      <c r="DR7" s="776"/>
      <c r="DS7" s="776"/>
      <c r="DT7" s="776"/>
      <c r="DU7" s="776"/>
      <c r="DV7" s="776"/>
      <c r="DW7" s="776"/>
      <c r="DX7" s="776"/>
      <c r="DY7" s="776"/>
      <c r="DZ7" s="776"/>
      <c r="EA7" s="776"/>
      <c r="EB7" s="776"/>
      <c r="EC7" s="776"/>
      <c r="ED7" s="776"/>
      <c r="EE7" s="776"/>
      <c r="EF7" s="776"/>
      <c r="EG7" s="776"/>
      <c r="EH7" s="776"/>
      <c r="EI7" s="776"/>
      <c r="EJ7" s="776"/>
      <c r="EK7" s="776"/>
    </row>
    <row r="8" spans="1:141" ht="12.75">
      <c r="A8" s="970"/>
      <c r="B8" s="779"/>
      <c r="C8" s="779"/>
      <c r="D8" s="779"/>
      <c r="E8" s="779"/>
      <c r="F8" s="779"/>
      <c r="G8" s="779"/>
      <c r="H8" s="779"/>
      <c r="I8" s="780"/>
      <c r="J8" s="780"/>
      <c r="K8" s="776"/>
      <c r="L8" s="780"/>
      <c r="M8" s="784"/>
      <c r="N8" s="784"/>
      <c r="O8" s="780"/>
      <c r="P8" s="776"/>
      <c r="Q8" s="971" t="s">
        <v>54</v>
      </c>
      <c r="R8" s="776"/>
      <c r="S8" s="776"/>
      <c r="T8" s="776"/>
      <c r="U8" s="776"/>
      <c r="V8" s="776"/>
      <c r="W8" s="776"/>
      <c r="X8" s="776"/>
      <c r="Y8" s="776"/>
      <c r="Z8" s="776"/>
      <c r="AA8" s="776"/>
      <c r="AB8" s="776"/>
      <c r="AC8" s="776"/>
      <c r="AD8" s="776"/>
      <c r="AE8" s="776"/>
      <c r="AF8" s="776"/>
      <c r="AG8" s="776"/>
      <c r="AH8" s="776"/>
      <c r="AI8" s="776"/>
      <c r="AJ8" s="776"/>
      <c r="AK8" s="776"/>
      <c r="AL8" s="776"/>
      <c r="AM8" s="776"/>
      <c r="AN8" s="776"/>
      <c r="AO8" s="776"/>
      <c r="AP8" s="776"/>
      <c r="AQ8" s="776"/>
      <c r="AR8" s="776"/>
      <c r="AS8" s="776"/>
      <c r="AT8" s="776"/>
      <c r="AU8" s="776"/>
      <c r="AV8" s="776"/>
      <c r="AW8" s="776"/>
      <c r="AX8" s="776"/>
      <c r="AY8" s="776"/>
      <c r="AZ8" s="776"/>
      <c r="BA8" s="776"/>
      <c r="BB8" s="776"/>
      <c r="BC8" s="776"/>
      <c r="BD8" s="776"/>
      <c r="BE8" s="776"/>
      <c r="BF8" s="776"/>
      <c r="BG8" s="776"/>
      <c r="BH8" s="776"/>
      <c r="BI8" s="776"/>
      <c r="BJ8" s="776"/>
      <c r="BK8" s="776"/>
      <c r="BL8" s="776"/>
      <c r="BM8" s="776"/>
      <c r="BN8" s="776"/>
      <c r="BO8" s="776"/>
      <c r="BP8" s="776"/>
      <c r="BQ8" s="776"/>
      <c r="BR8" s="776"/>
      <c r="BS8" s="776"/>
      <c r="BT8" s="776"/>
      <c r="BU8" s="776"/>
      <c r="BV8" s="776"/>
      <c r="BW8" s="776"/>
      <c r="BX8" s="776"/>
      <c r="BY8" s="776"/>
      <c r="BZ8" s="776"/>
      <c r="CA8" s="776"/>
      <c r="CB8" s="776"/>
      <c r="CC8" s="776"/>
      <c r="CD8" s="776"/>
      <c r="CE8" s="776"/>
      <c r="CF8" s="776"/>
      <c r="CG8" s="776"/>
      <c r="CH8" s="776"/>
      <c r="CI8" s="776"/>
      <c r="CJ8" s="776"/>
      <c r="CK8" s="776"/>
      <c r="CL8" s="776"/>
      <c r="CM8" s="776"/>
      <c r="CN8" s="776"/>
      <c r="CO8" s="776"/>
      <c r="CP8" s="776"/>
      <c r="CQ8" s="776"/>
      <c r="CR8" s="776"/>
      <c r="CS8" s="776"/>
      <c r="CT8" s="776"/>
      <c r="CU8" s="776"/>
      <c r="CV8" s="776"/>
      <c r="CW8" s="776"/>
      <c r="CX8" s="776"/>
      <c r="CY8" s="776"/>
      <c r="CZ8" s="776"/>
      <c r="DA8" s="776"/>
      <c r="DB8" s="776"/>
      <c r="DC8" s="776"/>
      <c r="DD8" s="776"/>
      <c r="DE8" s="776"/>
      <c r="DF8" s="776"/>
      <c r="DG8" s="776"/>
      <c r="DH8" s="776"/>
      <c r="DI8" s="776"/>
      <c r="DJ8" s="776"/>
      <c r="DK8" s="776"/>
      <c r="DL8" s="776"/>
      <c r="DM8" s="776"/>
      <c r="DN8" s="776"/>
      <c r="DO8" s="776"/>
      <c r="DP8" s="776"/>
      <c r="DQ8" s="776"/>
      <c r="DR8" s="776"/>
      <c r="DS8" s="776"/>
      <c r="DT8" s="776"/>
      <c r="DU8" s="776"/>
      <c r="DV8" s="776"/>
      <c r="DW8" s="776"/>
      <c r="DX8" s="776"/>
      <c r="DY8" s="776"/>
      <c r="DZ8" s="776"/>
      <c r="EA8" s="776"/>
      <c r="EB8" s="776"/>
      <c r="EC8" s="776"/>
      <c r="ED8" s="776"/>
      <c r="EE8" s="776"/>
      <c r="EF8" s="776"/>
      <c r="EG8" s="776"/>
      <c r="EH8" s="776"/>
      <c r="EI8" s="776"/>
      <c r="EJ8" s="776"/>
      <c r="EK8" s="776"/>
    </row>
    <row r="9" spans="1:141" s="787" customFormat="1" ht="25.5">
      <c r="A9" s="973" t="s">
        <v>876</v>
      </c>
      <c r="B9" s="785" t="e">
        <f>B10+#REF!</f>
        <v>#REF!</v>
      </c>
      <c r="C9" s="785" t="e">
        <f>C10+#REF!</f>
        <v>#REF!</v>
      </c>
      <c r="D9" s="785" t="e">
        <f>D10+#REF!</f>
        <v>#REF!</v>
      </c>
      <c r="E9" s="785" t="e">
        <f>E10+#REF!</f>
        <v>#REF!</v>
      </c>
      <c r="F9" s="783" t="s">
        <v>503</v>
      </c>
      <c r="G9" s="783" t="s">
        <v>503</v>
      </c>
      <c r="H9" s="783" t="s">
        <v>503</v>
      </c>
      <c r="I9" s="783" t="s">
        <v>503</v>
      </c>
      <c r="J9" s="780">
        <v>67947</v>
      </c>
      <c r="K9" s="780">
        <v>58357</v>
      </c>
      <c r="L9" s="780">
        <v>68579</v>
      </c>
      <c r="M9" s="784">
        <v>11821</v>
      </c>
      <c r="N9" s="784">
        <v>71888</v>
      </c>
      <c r="O9" s="780">
        <v>154337</v>
      </c>
      <c r="P9" s="784">
        <v>118467</v>
      </c>
      <c r="Q9" s="974">
        <v>131156</v>
      </c>
      <c r="R9" s="786"/>
      <c r="S9" s="786"/>
      <c r="T9" s="786"/>
      <c r="U9" s="786"/>
      <c r="V9" s="786"/>
      <c r="W9" s="786"/>
      <c r="X9" s="786"/>
      <c r="Y9" s="786"/>
      <c r="Z9" s="786"/>
      <c r="AA9" s="786"/>
      <c r="AB9" s="786"/>
      <c r="AC9" s="786"/>
      <c r="AD9" s="786"/>
      <c r="AE9" s="786"/>
      <c r="AF9" s="786"/>
      <c r="AG9" s="786"/>
      <c r="AH9" s="786"/>
      <c r="AI9" s="786"/>
      <c r="AJ9" s="786"/>
      <c r="AK9" s="786"/>
      <c r="AL9" s="786"/>
      <c r="AM9" s="786"/>
      <c r="AN9" s="786"/>
      <c r="AO9" s="786"/>
      <c r="AP9" s="786"/>
      <c r="AQ9" s="786"/>
      <c r="AR9" s="786"/>
      <c r="AS9" s="786"/>
      <c r="AT9" s="786"/>
      <c r="AU9" s="786"/>
      <c r="AV9" s="786"/>
      <c r="AW9" s="786"/>
      <c r="AX9" s="786"/>
      <c r="AY9" s="786"/>
      <c r="AZ9" s="786"/>
      <c r="BA9" s="786"/>
      <c r="BB9" s="786"/>
      <c r="BC9" s="786"/>
      <c r="BD9" s="786"/>
      <c r="BE9" s="786"/>
      <c r="BF9" s="786"/>
      <c r="BG9" s="786"/>
      <c r="BH9" s="786"/>
      <c r="BI9" s="786"/>
      <c r="BJ9" s="786"/>
      <c r="BK9" s="786"/>
      <c r="BL9" s="786"/>
      <c r="BM9" s="786"/>
      <c r="BN9" s="786"/>
      <c r="BO9" s="786"/>
      <c r="BP9" s="786"/>
      <c r="BQ9" s="786"/>
      <c r="BR9" s="786"/>
      <c r="BS9" s="786"/>
      <c r="BT9" s="786"/>
      <c r="BU9" s="786"/>
      <c r="BV9" s="786"/>
      <c r="BW9" s="786"/>
      <c r="BX9" s="786"/>
      <c r="BY9" s="786"/>
      <c r="BZ9" s="786"/>
      <c r="CA9" s="786"/>
      <c r="CB9" s="786"/>
      <c r="CC9" s="786"/>
      <c r="CD9" s="786"/>
      <c r="CE9" s="786"/>
      <c r="CF9" s="786"/>
      <c r="CG9" s="786"/>
      <c r="CH9" s="786"/>
      <c r="CI9" s="786"/>
      <c r="CJ9" s="786"/>
      <c r="CK9" s="786"/>
      <c r="CL9" s="786"/>
      <c r="CM9" s="786"/>
      <c r="CN9" s="786"/>
      <c r="CO9" s="786"/>
      <c r="CP9" s="786"/>
      <c r="CQ9" s="786"/>
      <c r="CR9" s="786"/>
      <c r="CS9" s="786"/>
      <c r="CT9" s="786"/>
      <c r="CU9" s="786"/>
      <c r="CV9" s="786"/>
      <c r="CW9" s="786"/>
      <c r="CX9" s="786"/>
      <c r="CY9" s="786"/>
      <c r="CZ9" s="786"/>
      <c r="DA9" s="786"/>
      <c r="DB9" s="786"/>
      <c r="DC9" s="786"/>
      <c r="DD9" s="786"/>
      <c r="DE9" s="786"/>
      <c r="DF9" s="786"/>
      <c r="DG9" s="786"/>
      <c r="DH9" s="786"/>
      <c r="DI9" s="786"/>
      <c r="DJ9" s="786"/>
      <c r="DK9" s="786"/>
      <c r="DL9" s="786"/>
      <c r="DM9" s="786"/>
      <c r="DN9" s="786"/>
      <c r="DO9" s="786"/>
      <c r="DP9" s="786"/>
      <c r="DQ9" s="786"/>
      <c r="DR9" s="786"/>
      <c r="DS9" s="786"/>
      <c r="DT9" s="786"/>
      <c r="DU9" s="786"/>
      <c r="DV9" s="786"/>
      <c r="DW9" s="786"/>
      <c r="DX9" s="786"/>
      <c r="DY9" s="786"/>
      <c r="DZ9" s="786"/>
      <c r="EA9" s="786"/>
      <c r="EB9" s="786"/>
      <c r="EC9" s="786"/>
      <c r="ED9" s="786"/>
      <c r="EE9" s="786"/>
      <c r="EF9" s="786"/>
      <c r="EG9" s="786"/>
      <c r="EH9" s="786"/>
      <c r="EI9" s="786"/>
      <c r="EJ9" s="786"/>
      <c r="EK9" s="786"/>
    </row>
    <row r="10" spans="1:141" ht="24" customHeight="1">
      <c r="A10" s="975" t="s">
        <v>877</v>
      </c>
      <c r="B10" s="976">
        <v>4991</v>
      </c>
      <c r="C10" s="976">
        <v>25903</v>
      </c>
      <c r="D10" s="976">
        <v>18765</v>
      </c>
      <c r="E10" s="976">
        <v>52036</v>
      </c>
      <c r="F10" s="977">
        <v>165019</v>
      </c>
      <c r="G10" s="976">
        <v>31232</v>
      </c>
      <c r="H10" s="976">
        <v>40007</v>
      </c>
      <c r="I10" s="976">
        <v>10812</v>
      </c>
      <c r="J10" s="978" t="s">
        <v>503</v>
      </c>
      <c r="K10" s="978" t="s">
        <v>503</v>
      </c>
      <c r="L10" s="978" t="s">
        <v>503</v>
      </c>
      <c r="M10" s="978" t="s">
        <v>503</v>
      </c>
      <c r="N10" s="978" t="s">
        <v>503</v>
      </c>
      <c r="O10" s="978" t="s">
        <v>503</v>
      </c>
      <c r="P10" s="978" t="s">
        <v>503</v>
      </c>
      <c r="Q10" s="979" t="s">
        <v>503</v>
      </c>
      <c r="R10" s="776"/>
      <c r="S10" s="776"/>
      <c r="T10" s="776"/>
      <c r="U10" s="776"/>
      <c r="V10" s="776"/>
      <c r="W10" s="776"/>
      <c r="X10" s="776"/>
      <c r="Y10" s="776"/>
      <c r="Z10" s="776"/>
      <c r="AA10" s="776"/>
      <c r="AB10" s="776"/>
      <c r="AC10" s="776"/>
      <c r="AD10" s="776"/>
      <c r="AE10" s="776"/>
      <c r="AF10" s="776"/>
      <c r="AG10" s="776"/>
      <c r="AH10" s="776"/>
      <c r="AI10" s="776"/>
      <c r="AJ10" s="776"/>
      <c r="AK10" s="776"/>
      <c r="AL10" s="776"/>
      <c r="AM10" s="776"/>
      <c r="AN10" s="776"/>
      <c r="AO10" s="776"/>
      <c r="AP10" s="776"/>
      <c r="AQ10" s="776"/>
      <c r="AR10" s="776"/>
      <c r="AS10" s="776"/>
      <c r="AT10" s="776"/>
      <c r="AU10" s="776"/>
      <c r="AV10" s="776"/>
      <c r="AW10" s="776"/>
      <c r="AX10" s="776"/>
      <c r="AY10" s="776"/>
      <c r="AZ10" s="776"/>
      <c r="BA10" s="776"/>
      <c r="BB10" s="776"/>
      <c r="BC10" s="776"/>
      <c r="BD10" s="776"/>
      <c r="BE10" s="776"/>
      <c r="BF10" s="776"/>
      <c r="BG10" s="776"/>
      <c r="BH10" s="776"/>
      <c r="BI10" s="776"/>
      <c r="BJ10" s="776"/>
      <c r="BK10" s="776"/>
      <c r="BL10" s="776"/>
      <c r="BM10" s="776"/>
      <c r="BN10" s="776"/>
      <c r="BO10" s="776"/>
      <c r="BP10" s="776"/>
      <c r="BQ10" s="776"/>
      <c r="BR10" s="776"/>
      <c r="BS10" s="776"/>
      <c r="BT10" s="776"/>
      <c r="BU10" s="776"/>
      <c r="BV10" s="776"/>
      <c r="BW10" s="776"/>
      <c r="BX10" s="776"/>
      <c r="BY10" s="776"/>
      <c r="BZ10" s="776"/>
      <c r="CA10" s="776"/>
      <c r="CB10" s="776"/>
      <c r="CC10" s="776"/>
      <c r="CD10" s="776"/>
      <c r="CE10" s="776"/>
      <c r="CF10" s="776"/>
      <c r="CG10" s="776"/>
      <c r="CH10" s="776"/>
      <c r="CI10" s="776"/>
      <c r="CJ10" s="776"/>
      <c r="CK10" s="776"/>
      <c r="CL10" s="776"/>
      <c r="CM10" s="776"/>
      <c r="CN10" s="776"/>
      <c r="CO10" s="776"/>
      <c r="CP10" s="776"/>
      <c r="CQ10" s="776"/>
      <c r="CR10" s="776"/>
      <c r="CS10" s="776"/>
      <c r="CT10" s="776"/>
      <c r="CU10" s="776"/>
      <c r="CV10" s="776"/>
      <c r="CW10" s="776"/>
      <c r="CX10" s="776"/>
      <c r="CY10" s="776"/>
      <c r="CZ10" s="776"/>
      <c r="DA10" s="776"/>
      <c r="DB10" s="776"/>
      <c r="DC10" s="776"/>
      <c r="DD10" s="776"/>
      <c r="DE10" s="776"/>
      <c r="DF10" s="776"/>
      <c r="DG10" s="776"/>
      <c r="DH10" s="776"/>
      <c r="DI10" s="776"/>
      <c r="DJ10" s="776"/>
      <c r="DK10" s="776"/>
      <c r="DL10" s="776"/>
      <c r="DM10" s="776"/>
      <c r="DN10" s="776"/>
      <c r="DO10" s="776"/>
      <c r="DP10" s="776"/>
      <c r="DQ10" s="776"/>
      <c r="DR10" s="776"/>
      <c r="DS10" s="776"/>
      <c r="DT10" s="776"/>
      <c r="DU10" s="776"/>
      <c r="DV10" s="776"/>
      <c r="DW10" s="776"/>
      <c r="DX10" s="776"/>
      <c r="DY10" s="776"/>
      <c r="DZ10" s="776"/>
      <c r="EA10" s="776"/>
      <c r="EB10" s="776"/>
      <c r="EC10" s="776"/>
      <c r="ED10" s="776"/>
      <c r="EE10" s="776"/>
      <c r="EF10" s="776"/>
      <c r="EG10" s="776"/>
      <c r="EH10" s="776"/>
      <c r="EI10" s="776"/>
      <c r="EJ10" s="776"/>
      <c r="EK10" s="776"/>
    </row>
    <row r="11" spans="1:141" ht="12.75">
      <c r="A11" s="788"/>
      <c r="B11" s="789"/>
      <c r="C11" s="789"/>
      <c r="D11" s="789"/>
      <c r="E11" s="790"/>
      <c r="F11" s="790"/>
      <c r="G11" s="790"/>
      <c r="H11" s="790"/>
      <c r="I11" s="776"/>
      <c r="J11" s="776"/>
      <c r="K11" s="776"/>
      <c r="L11" s="781"/>
      <c r="M11" s="776"/>
      <c r="N11" s="776"/>
      <c r="O11" s="776"/>
      <c r="P11" s="776"/>
      <c r="Q11" s="776"/>
      <c r="R11" s="776"/>
      <c r="S11" s="776"/>
      <c r="T11" s="776"/>
      <c r="U11" s="776"/>
      <c r="V11" s="776"/>
      <c r="W11" s="776"/>
      <c r="X11" s="776"/>
      <c r="Y11" s="776"/>
      <c r="Z11" s="776"/>
      <c r="AA11" s="776"/>
      <c r="AB11" s="776"/>
      <c r="AC11" s="776"/>
      <c r="AD11" s="776"/>
      <c r="AE11" s="776"/>
      <c r="AF11" s="776"/>
      <c r="AG11" s="776"/>
      <c r="AH11" s="776"/>
      <c r="AI11" s="776"/>
      <c r="AJ11" s="776"/>
      <c r="AK11" s="776"/>
      <c r="AL11" s="776"/>
      <c r="AM11" s="776"/>
      <c r="AN11" s="776"/>
      <c r="AO11" s="776"/>
      <c r="AP11" s="776"/>
      <c r="AQ11" s="776"/>
      <c r="AR11" s="776"/>
      <c r="AS11" s="776"/>
      <c r="AT11" s="776"/>
      <c r="AU11" s="776"/>
      <c r="AV11" s="776"/>
      <c r="AW11" s="776"/>
      <c r="AX11" s="776"/>
      <c r="AY11" s="776"/>
      <c r="AZ11" s="776"/>
      <c r="BA11" s="776"/>
      <c r="BB11" s="776"/>
      <c r="BC11" s="776"/>
      <c r="BD11" s="776"/>
      <c r="BE11" s="776"/>
      <c r="BF11" s="776"/>
      <c r="BG11" s="776"/>
      <c r="BH11" s="776"/>
      <c r="BI11" s="776"/>
      <c r="BJ11" s="776"/>
      <c r="BK11" s="776"/>
      <c r="BL11" s="776"/>
      <c r="BM11" s="776"/>
      <c r="BN11" s="776"/>
      <c r="BO11" s="776"/>
      <c r="BP11" s="776"/>
      <c r="BQ11" s="776"/>
      <c r="BR11" s="776"/>
      <c r="BS11" s="776"/>
      <c r="BT11" s="776"/>
      <c r="BU11" s="776"/>
      <c r="BV11" s="776"/>
      <c r="BW11" s="776"/>
      <c r="BX11" s="776"/>
      <c r="BY11" s="776"/>
      <c r="BZ11" s="776"/>
      <c r="CA11" s="776"/>
      <c r="CB11" s="776"/>
      <c r="CC11" s="776"/>
      <c r="CD11" s="776"/>
      <c r="CE11" s="776"/>
      <c r="CF11" s="776"/>
      <c r="CG11" s="776"/>
      <c r="CH11" s="776"/>
      <c r="CI11" s="776"/>
      <c r="CJ11" s="776"/>
      <c r="CK11" s="776"/>
      <c r="CL11" s="776"/>
      <c r="CM11" s="776"/>
      <c r="CN11" s="776"/>
      <c r="CO11" s="776"/>
      <c r="CP11" s="776"/>
      <c r="CQ11" s="776"/>
      <c r="CR11" s="776"/>
      <c r="CS11" s="776"/>
      <c r="CT11" s="776"/>
      <c r="CU11" s="776"/>
      <c r="CV11" s="776"/>
      <c r="CW11" s="776"/>
      <c r="CX11" s="776"/>
      <c r="CY11" s="776"/>
      <c r="CZ11" s="776"/>
      <c r="DA11" s="776"/>
      <c r="DB11" s="776"/>
      <c r="DC11" s="776"/>
      <c r="DD11" s="776"/>
      <c r="DE11" s="776"/>
      <c r="DF11" s="776"/>
      <c r="DG11" s="776"/>
      <c r="DH11" s="776"/>
      <c r="DI11" s="776"/>
      <c r="DJ11" s="776"/>
      <c r="DK11" s="776"/>
      <c r="DL11" s="776"/>
      <c r="DM11" s="776"/>
      <c r="DN11" s="776"/>
      <c r="DO11" s="776"/>
      <c r="DP11" s="776"/>
      <c r="DQ11" s="776"/>
      <c r="DR11" s="776"/>
      <c r="DS11" s="776"/>
      <c r="DT11" s="776"/>
      <c r="DU11" s="776"/>
      <c r="DV11" s="776"/>
      <c r="DW11" s="776"/>
      <c r="DX11" s="776"/>
      <c r="DY11" s="776"/>
      <c r="DZ11" s="776"/>
      <c r="EA11" s="776"/>
      <c r="EB11" s="776"/>
      <c r="EC11" s="776"/>
      <c r="ED11" s="776"/>
      <c r="EE11" s="776"/>
      <c r="EF11" s="776"/>
      <c r="EG11" s="776"/>
      <c r="EH11" s="776"/>
      <c r="EI11" s="776"/>
      <c r="EJ11" s="776"/>
      <c r="EK11" s="776"/>
    </row>
    <row r="12" spans="1:141" ht="12.75">
      <c r="A12" s="788"/>
    </row>
    <row r="13" spans="1:141" s="795" customFormat="1" ht="12.75">
      <c r="A13" s="788"/>
      <c r="B13" s="791"/>
      <c r="C13" s="791"/>
      <c r="D13" s="791"/>
      <c r="E13" s="794"/>
      <c r="F13" s="794"/>
      <c r="G13" s="794"/>
      <c r="H13" s="794"/>
      <c r="L13" s="796"/>
    </row>
    <row r="14" spans="1:141" s="795" customFormat="1" ht="12.75">
      <c r="A14" s="797"/>
      <c r="B14" s="791"/>
      <c r="C14" s="791"/>
      <c r="D14" s="791"/>
      <c r="E14" s="794"/>
      <c r="F14" s="794"/>
      <c r="G14" s="794"/>
      <c r="H14" s="794"/>
      <c r="L14" s="796"/>
    </row>
    <row r="15" spans="1:141" ht="12.75">
      <c r="A15" s="797"/>
    </row>
    <row r="16" spans="1:141" s="795" customFormat="1" ht="12.75">
      <c r="A16" s="797"/>
      <c r="B16" s="791"/>
      <c r="C16" s="791"/>
      <c r="D16" s="791"/>
      <c r="E16" s="794"/>
      <c r="F16" s="794"/>
      <c r="G16" s="794"/>
      <c r="H16" s="794"/>
      <c r="L16" s="796"/>
    </row>
    <row r="17" spans="1:1" ht="12.75">
      <c r="A17" s="791"/>
    </row>
  </sheetData>
  <sheetProtection algorithmName="SHA-512" hashValue="AHjG+q5S1Y0XuI/8HqJV+Co3+hLSPy7jiQA0GxXrtU3IAgGs/6HFpyAXCrsXJcC85Ge3eiF9dFza44VU4yOrRA==" saltValue="xg6zV0/5zY8Kd7r9mfgDaQ==" spinCount="100000" sheet="1" formatCells="0" formatColumns="0" formatRows="0" insertColumns="0" insertRows="0" insertHyperlinks="0" deleteColumns="0" deleteRows="0" sort="0" autoFilter="0" pivotTables="0"/>
  <mergeCells count="3">
    <mergeCell ref="A1:Q1"/>
    <mergeCell ref="A2:Q2"/>
    <mergeCell ref="A3:Q3"/>
  </mergeCells>
  <pageMargins left="0.7" right="0.7" top="0.75" bottom="0.75" header="0.3" footer="0.3"/>
  <pageSetup scale="82" fitToHeight="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83D92-7AC0-409F-8942-A4C574EBC14D}">
  <sheetPr>
    <pageSetUpPr fitToPage="1"/>
  </sheetPr>
  <dimension ref="A1:F44"/>
  <sheetViews>
    <sheetView workbookViewId="0">
      <selection activeCell="A42" sqref="A42"/>
    </sheetView>
  </sheetViews>
  <sheetFormatPr defaultColWidth="9.140625" defaultRowHeight="12.75"/>
  <cols>
    <col min="1" max="1" width="85.140625" style="801" customWidth="1"/>
    <col min="2" max="2" width="16.5703125" style="801" bestFit="1" customWidth="1"/>
    <col min="3" max="3" width="92.28515625" style="297" customWidth="1"/>
    <col min="4" max="256" width="9.140625" style="297"/>
    <col min="257" max="257" width="81.42578125" style="297" customWidth="1"/>
    <col min="258" max="258" width="16.5703125" style="297" bestFit="1" customWidth="1"/>
    <col min="259" max="512" width="9.140625" style="297"/>
    <col min="513" max="513" width="81.42578125" style="297" customWidth="1"/>
    <col min="514" max="514" width="16.5703125" style="297" bestFit="1" customWidth="1"/>
    <col min="515" max="768" width="9.140625" style="297"/>
    <col min="769" max="769" width="81.42578125" style="297" customWidth="1"/>
    <col min="770" max="770" width="16.5703125" style="297" bestFit="1" customWidth="1"/>
    <col min="771" max="1024" width="9.140625" style="297"/>
    <col min="1025" max="1025" width="81.42578125" style="297" customWidth="1"/>
    <col min="1026" max="1026" width="16.5703125" style="297" bestFit="1" customWidth="1"/>
    <col min="1027" max="1280" width="9.140625" style="297"/>
    <col min="1281" max="1281" width="81.42578125" style="297" customWidth="1"/>
    <col min="1282" max="1282" width="16.5703125" style="297" bestFit="1" customWidth="1"/>
    <col min="1283" max="1536" width="9.140625" style="297"/>
    <col min="1537" max="1537" width="81.42578125" style="297" customWidth="1"/>
    <col min="1538" max="1538" width="16.5703125" style="297" bestFit="1" customWidth="1"/>
    <col min="1539" max="1792" width="9.140625" style="297"/>
    <col min="1793" max="1793" width="81.42578125" style="297" customWidth="1"/>
    <col min="1794" max="1794" width="16.5703125" style="297" bestFit="1" customWidth="1"/>
    <col min="1795" max="2048" width="9.140625" style="297"/>
    <col min="2049" max="2049" width="81.42578125" style="297" customWidth="1"/>
    <col min="2050" max="2050" width="16.5703125" style="297" bestFit="1" customWidth="1"/>
    <col min="2051" max="2304" width="9.140625" style="297"/>
    <col min="2305" max="2305" width="81.42578125" style="297" customWidth="1"/>
    <col min="2306" max="2306" width="16.5703125" style="297" bestFit="1" customWidth="1"/>
    <col min="2307" max="2560" width="9.140625" style="297"/>
    <col min="2561" max="2561" width="81.42578125" style="297" customWidth="1"/>
    <col min="2562" max="2562" width="16.5703125" style="297" bestFit="1" customWidth="1"/>
    <col min="2563" max="2816" width="9.140625" style="297"/>
    <col min="2817" max="2817" width="81.42578125" style="297" customWidth="1"/>
    <col min="2818" max="2818" width="16.5703125" style="297" bestFit="1" customWidth="1"/>
    <col min="2819" max="3072" width="9.140625" style="297"/>
    <col min="3073" max="3073" width="81.42578125" style="297" customWidth="1"/>
    <col min="3074" max="3074" width="16.5703125" style="297" bestFit="1" customWidth="1"/>
    <col min="3075" max="3328" width="9.140625" style="297"/>
    <col min="3329" max="3329" width="81.42578125" style="297" customWidth="1"/>
    <col min="3330" max="3330" width="16.5703125" style="297" bestFit="1" customWidth="1"/>
    <col min="3331" max="3584" width="9.140625" style="297"/>
    <col min="3585" max="3585" width="81.42578125" style="297" customWidth="1"/>
    <col min="3586" max="3586" width="16.5703125" style="297" bestFit="1" customWidth="1"/>
    <col min="3587" max="3840" width="9.140625" style="297"/>
    <col min="3841" max="3841" width="81.42578125" style="297" customWidth="1"/>
    <col min="3842" max="3842" width="16.5703125" style="297" bestFit="1" customWidth="1"/>
    <col min="3843" max="4096" width="9.140625" style="297"/>
    <col min="4097" max="4097" width="81.42578125" style="297" customWidth="1"/>
    <col min="4098" max="4098" width="16.5703125" style="297" bestFit="1" customWidth="1"/>
    <col min="4099" max="4352" width="9.140625" style="297"/>
    <col min="4353" max="4353" width="81.42578125" style="297" customWidth="1"/>
    <col min="4354" max="4354" width="16.5703125" style="297" bestFit="1" customWidth="1"/>
    <col min="4355" max="4608" width="9.140625" style="297"/>
    <col min="4609" max="4609" width="81.42578125" style="297" customWidth="1"/>
    <col min="4610" max="4610" width="16.5703125" style="297" bestFit="1" customWidth="1"/>
    <col min="4611" max="4864" width="9.140625" style="297"/>
    <col min="4865" max="4865" width="81.42578125" style="297" customWidth="1"/>
    <col min="4866" max="4866" width="16.5703125" style="297" bestFit="1" customWidth="1"/>
    <col min="4867" max="5120" width="9.140625" style="297"/>
    <col min="5121" max="5121" width="81.42578125" style="297" customWidth="1"/>
    <col min="5122" max="5122" width="16.5703125" style="297" bestFit="1" customWidth="1"/>
    <col min="5123" max="5376" width="9.140625" style="297"/>
    <col min="5377" max="5377" width="81.42578125" style="297" customWidth="1"/>
    <col min="5378" max="5378" width="16.5703125" style="297" bestFit="1" customWidth="1"/>
    <col min="5379" max="5632" width="9.140625" style="297"/>
    <col min="5633" max="5633" width="81.42578125" style="297" customWidth="1"/>
    <col min="5634" max="5634" width="16.5703125" style="297" bestFit="1" customWidth="1"/>
    <col min="5635" max="5888" width="9.140625" style="297"/>
    <col min="5889" max="5889" width="81.42578125" style="297" customWidth="1"/>
    <col min="5890" max="5890" width="16.5703125" style="297" bestFit="1" customWidth="1"/>
    <col min="5891" max="6144" width="9.140625" style="297"/>
    <col min="6145" max="6145" width="81.42578125" style="297" customWidth="1"/>
    <col min="6146" max="6146" width="16.5703125" style="297" bestFit="1" customWidth="1"/>
    <col min="6147" max="6400" width="9.140625" style="297"/>
    <col min="6401" max="6401" width="81.42578125" style="297" customWidth="1"/>
    <col min="6402" max="6402" width="16.5703125" style="297" bestFit="1" customWidth="1"/>
    <col min="6403" max="6656" width="9.140625" style="297"/>
    <col min="6657" max="6657" width="81.42578125" style="297" customWidth="1"/>
    <col min="6658" max="6658" width="16.5703125" style="297" bestFit="1" customWidth="1"/>
    <col min="6659" max="6912" width="9.140625" style="297"/>
    <col min="6913" max="6913" width="81.42578125" style="297" customWidth="1"/>
    <col min="6914" max="6914" width="16.5703125" style="297" bestFit="1" customWidth="1"/>
    <col min="6915" max="7168" width="9.140625" style="297"/>
    <col min="7169" max="7169" width="81.42578125" style="297" customWidth="1"/>
    <col min="7170" max="7170" width="16.5703125" style="297" bestFit="1" customWidth="1"/>
    <col min="7171" max="7424" width="9.140625" style="297"/>
    <col min="7425" max="7425" width="81.42578125" style="297" customWidth="1"/>
    <col min="7426" max="7426" width="16.5703125" style="297" bestFit="1" customWidth="1"/>
    <col min="7427" max="7680" width="9.140625" style="297"/>
    <col min="7681" max="7681" width="81.42578125" style="297" customWidth="1"/>
    <col min="7682" max="7682" width="16.5703125" style="297" bestFit="1" customWidth="1"/>
    <col min="7683" max="7936" width="9.140625" style="297"/>
    <col min="7937" max="7937" width="81.42578125" style="297" customWidth="1"/>
    <col min="7938" max="7938" width="16.5703125" style="297" bestFit="1" customWidth="1"/>
    <col min="7939" max="8192" width="9.140625" style="297"/>
    <col min="8193" max="8193" width="81.42578125" style="297" customWidth="1"/>
    <col min="8194" max="8194" width="16.5703125" style="297" bestFit="1" customWidth="1"/>
    <col min="8195" max="8448" width="9.140625" style="297"/>
    <col min="8449" max="8449" width="81.42578125" style="297" customWidth="1"/>
    <col min="8450" max="8450" width="16.5703125" style="297" bestFit="1" customWidth="1"/>
    <col min="8451" max="8704" width="9.140625" style="297"/>
    <col min="8705" max="8705" width="81.42578125" style="297" customWidth="1"/>
    <col min="8706" max="8706" width="16.5703125" style="297" bestFit="1" customWidth="1"/>
    <col min="8707" max="8960" width="9.140625" style="297"/>
    <col min="8961" max="8961" width="81.42578125" style="297" customWidth="1"/>
    <col min="8962" max="8962" width="16.5703125" style="297" bestFit="1" customWidth="1"/>
    <col min="8963" max="9216" width="9.140625" style="297"/>
    <col min="9217" max="9217" width="81.42578125" style="297" customWidth="1"/>
    <col min="9218" max="9218" width="16.5703125" style="297" bestFit="1" customWidth="1"/>
    <col min="9219" max="9472" width="9.140625" style="297"/>
    <col min="9473" max="9473" width="81.42578125" style="297" customWidth="1"/>
    <col min="9474" max="9474" width="16.5703125" style="297" bestFit="1" customWidth="1"/>
    <col min="9475" max="9728" width="9.140625" style="297"/>
    <col min="9729" max="9729" width="81.42578125" style="297" customWidth="1"/>
    <col min="9730" max="9730" width="16.5703125" style="297" bestFit="1" customWidth="1"/>
    <col min="9731" max="9984" width="9.140625" style="297"/>
    <col min="9985" max="9985" width="81.42578125" style="297" customWidth="1"/>
    <col min="9986" max="9986" width="16.5703125" style="297" bestFit="1" customWidth="1"/>
    <col min="9987" max="10240" width="9.140625" style="297"/>
    <col min="10241" max="10241" width="81.42578125" style="297" customWidth="1"/>
    <col min="10242" max="10242" width="16.5703125" style="297" bestFit="1" customWidth="1"/>
    <col min="10243" max="10496" width="9.140625" style="297"/>
    <col min="10497" max="10497" width="81.42578125" style="297" customWidth="1"/>
    <col min="10498" max="10498" width="16.5703125" style="297" bestFit="1" customWidth="1"/>
    <col min="10499" max="10752" width="9.140625" style="297"/>
    <col min="10753" max="10753" width="81.42578125" style="297" customWidth="1"/>
    <col min="10754" max="10754" width="16.5703125" style="297" bestFit="1" customWidth="1"/>
    <col min="10755" max="11008" width="9.140625" style="297"/>
    <col min="11009" max="11009" width="81.42578125" style="297" customWidth="1"/>
    <col min="11010" max="11010" width="16.5703125" style="297" bestFit="1" customWidth="1"/>
    <col min="11011" max="11264" width="9.140625" style="297"/>
    <col min="11265" max="11265" width="81.42578125" style="297" customWidth="1"/>
    <col min="11266" max="11266" width="16.5703125" style="297" bestFit="1" customWidth="1"/>
    <col min="11267" max="11520" width="9.140625" style="297"/>
    <col min="11521" max="11521" width="81.42578125" style="297" customWidth="1"/>
    <col min="11522" max="11522" width="16.5703125" style="297" bestFit="1" customWidth="1"/>
    <col min="11523" max="11776" width="9.140625" style="297"/>
    <col min="11777" max="11777" width="81.42578125" style="297" customWidth="1"/>
    <col min="11778" max="11778" width="16.5703125" style="297" bestFit="1" customWidth="1"/>
    <col min="11779" max="12032" width="9.140625" style="297"/>
    <col min="12033" max="12033" width="81.42578125" style="297" customWidth="1"/>
    <col min="12034" max="12034" width="16.5703125" style="297" bestFit="1" customWidth="1"/>
    <col min="12035" max="12288" width="9.140625" style="297"/>
    <col min="12289" max="12289" width="81.42578125" style="297" customWidth="1"/>
    <col min="12290" max="12290" width="16.5703125" style="297" bestFit="1" customWidth="1"/>
    <col min="12291" max="12544" width="9.140625" style="297"/>
    <col min="12545" max="12545" width="81.42578125" style="297" customWidth="1"/>
    <col min="12546" max="12546" width="16.5703125" style="297" bestFit="1" customWidth="1"/>
    <col min="12547" max="12800" width="9.140625" style="297"/>
    <col min="12801" max="12801" width="81.42578125" style="297" customWidth="1"/>
    <col min="12802" max="12802" width="16.5703125" style="297" bestFit="1" customWidth="1"/>
    <col min="12803" max="13056" width="9.140625" style="297"/>
    <col min="13057" max="13057" width="81.42578125" style="297" customWidth="1"/>
    <col min="13058" max="13058" width="16.5703125" style="297" bestFit="1" customWidth="1"/>
    <col min="13059" max="13312" width="9.140625" style="297"/>
    <col min="13313" max="13313" width="81.42578125" style="297" customWidth="1"/>
    <col min="13314" max="13314" width="16.5703125" style="297" bestFit="1" customWidth="1"/>
    <col min="13315" max="13568" width="9.140625" style="297"/>
    <col min="13569" max="13569" width="81.42578125" style="297" customWidth="1"/>
    <col min="13570" max="13570" width="16.5703125" style="297" bestFit="1" customWidth="1"/>
    <col min="13571" max="13824" width="9.140625" style="297"/>
    <col min="13825" max="13825" width="81.42578125" style="297" customWidth="1"/>
    <col min="13826" max="13826" width="16.5703125" style="297" bestFit="1" customWidth="1"/>
    <col min="13827" max="14080" width="9.140625" style="297"/>
    <col min="14081" max="14081" width="81.42578125" style="297" customWidth="1"/>
    <col min="14082" max="14082" width="16.5703125" style="297" bestFit="1" customWidth="1"/>
    <col min="14083" max="14336" width="9.140625" style="297"/>
    <col min="14337" max="14337" width="81.42578125" style="297" customWidth="1"/>
    <col min="14338" max="14338" width="16.5703125" style="297" bestFit="1" customWidth="1"/>
    <col min="14339" max="14592" width="9.140625" style="297"/>
    <col min="14593" max="14593" width="81.42578125" style="297" customWidth="1"/>
    <col min="14594" max="14594" width="16.5703125" style="297" bestFit="1" customWidth="1"/>
    <col min="14595" max="14848" width="9.140625" style="297"/>
    <col min="14849" max="14849" width="81.42578125" style="297" customWidth="1"/>
    <col min="14850" max="14850" width="16.5703125" style="297" bestFit="1" customWidth="1"/>
    <col min="14851" max="15104" width="9.140625" style="297"/>
    <col min="15105" max="15105" width="81.42578125" style="297" customWidth="1"/>
    <col min="15106" max="15106" width="16.5703125" style="297" bestFit="1" customWidth="1"/>
    <col min="15107" max="15360" width="9.140625" style="297"/>
    <col min="15361" max="15361" width="81.42578125" style="297" customWidth="1"/>
    <col min="15362" max="15362" width="16.5703125" style="297" bestFit="1" customWidth="1"/>
    <col min="15363" max="15616" width="9.140625" style="297"/>
    <col min="15617" max="15617" width="81.42578125" style="297" customWidth="1"/>
    <col min="15618" max="15618" width="16.5703125" style="297" bestFit="1" customWidth="1"/>
    <col min="15619" max="15872" width="9.140625" style="297"/>
    <col min="15873" max="15873" width="81.42578125" style="297" customWidth="1"/>
    <col min="15874" max="15874" width="16.5703125" style="297" bestFit="1" customWidth="1"/>
    <col min="15875" max="16128" width="9.140625" style="297"/>
    <col min="16129" max="16129" width="81.42578125" style="297" customWidth="1"/>
    <col min="16130" max="16130" width="16.5703125" style="297" bestFit="1" customWidth="1"/>
    <col min="16131" max="16384" width="9.140625" style="297"/>
  </cols>
  <sheetData>
    <row r="1" spans="1:6" ht="15.75">
      <c r="A1" s="1850" t="s">
        <v>878</v>
      </c>
      <c r="B1" s="1851"/>
    </row>
    <row r="2" spans="1:6" ht="15.75">
      <c r="A2" s="1852" t="s">
        <v>879</v>
      </c>
      <c r="B2" s="1853"/>
    </row>
    <row r="3" spans="1:6" ht="14.25">
      <c r="A3" s="1854" t="s">
        <v>87</v>
      </c>
      <c r="B3" s="1855"/>
    </row>
    <row r="4" spans="1:6">
      <c r="A4" s="964" t="s">
        <v>880</v>
      </c>
      <c r="B4" s="965" t="s">
        <v>881</v>
      </c>
    </row>
    <row r="5" spans="1:6">
      <c r="A5" s="966" t="s">
        <v>882</v>
      </c>
      <c r="B5" s="967"/>
    </row>
    <row r="6" spans="1:6">
      <c r="A6" s="903" t="s">
        <v>883</v>
      </c>
      <c r="B6" s="909">
        <v>7510</v>
      </c>
      <c r="C6" s="904"/>
    </row>
    <row r="7" spans="1:6">
      <c r="A7" s="903" t="s">
        <v>884</v>
      </c>
      <c r="B7" s="909">
        <v>42503</v>
      </c>
      <c r="C7" s="904"/>
    </row>
    <row r="8" spans="1:6">
      <c r="A8" s="903" t="s">
        <v>885</v>
      </c>
      <c r="B8" s="909">
        <v>27483</v>
      </c>
      <c r="C8" s="904"/>
    </row>
    <row r="9" spans="1:6">
      <c r="A9" s="903" t="s">
        <v>886</v>
      </c>
      <c r="B9" s="909">
        <v>30028</v>
      </c>
      <c r="C9" s="904"/>
      <c r="D9" s="343"/>
      <c r="E9" s="343"/>
      <c r="F9" s="343"/>
    </row>
    <row r="10" spans="1:6">
      <c r="A10" s="903" t="s">
        <v>887</v>
      </c>
      <c r="B10" s="909">
        <v>3853</v>
      </c>
      <c r="C10" s="904"/>
    </row>
    <row r="11" spans="1:6" ht="15.75">
      <c r="A11" s="903" t="s">
        <v>888</v>
      </c>
      <c r="B11" s="909">
        <v>11399</v>
      </c>
      <c r="C11" s="904"/>
    </row>
    <row r="12" spans="1:6">
      <c r="A12" s="903" t="s">
        <v>54</v>
      </c>
      <c r="B12" s="1173" t="s">
        <v>54</v>
      </c>
      <c r="C12" s="904"/>
    </row>
    <row r="13" spans="1:6">
      <c r="A13" s="905" t="s">
        <v>889</v>
      </c>
      <c r="B13" s="1173" t="s">
        <v>54</v>
      </c>
      <c r="C13" s="904"/>
    </row>
    <row r="14" spans="1:6">
      <c r="A14" s="903" t="s">
        <v>890</v>
      </c>
      <c r="B14" s="909">
        <v>8101</v>
      </c>
      <c r="C14" s="904"/>
    </row>
    <row r="15" spans="1:6">
      <c r="A15" s="903" t="s">
        <v>891</v>
      </c>
      <c r="B15" s="909">
        <v>4218</v>
      </c>
      <c r="C15" s="904"/>
    </row>
    <row r="16" spans="1:6">
      <c r="A16" s="903" t="s">
        <v>54</v>
      </c>
      <c r="B16" s="1173" t="s">
        <v>54</v>
      </c>
      <c r="C16" s="904"/>
    </row>
    <row r="17" spans="1:4">
      <c r="A17" s="905" t="s">
        <v>892</v>
      </c>
      <c r="B17" s="1173" t="s">
        <v>54</v>
      </c>
      <c r="C17" s="904"/>
    </row>
    <row r="18" spans="1:4">
      <c r="A18" s="903" t="s">
        <v>893</v>
      </c>
      <c r="B18" s="910">
        <v>2102</v>
      </c>
      <c r="C18" s="1167"/>
    </row>
    <row r="19" spans="1:4" s="799" customFormat="1">
      <c r="A19" s="903" t="s">
        <v>894</v>
      </c>
      <c r="B19" s="911">
        <v>3512</v>
      </c>
      <c r="C19" s="906"/>
    </row>
    <row r="20" spans="1:4">
      <c r="A20" s="907" t="s">
        <v>895</v>
      </c>
      <c r="B20" s="909">
        <v>3998</v>
      </c>
      <c r="C20" s="904"/>
    </row>
    <row r="21" spans="1:4">
      <c r="A21" s="903" t="s">
        <v>896</v>
      </c>
      <c r="B21" s="912">
        <v>14139</v>
      </c>
      <c r="C21" s="1167"/>
    </row>
    <row r="22" spans="1:4">
      <c r="A22" s="903" t="s">
        <v>54</v>
      </c>
      <c r="B22" s="1173" t="s">
        <v>54</v>
      </c>
      <c r="C22" s="904"/>
    </row>
    <row r="23" spans="1:4">
      <c r="A23" s="905" t="s">
        <v>897</v>
      </c>
      <c r="B23" s="1173" t="s">
        <v>54</v>
      </c>
      <c r="C23" s="904"/>
      <c r="D23" s="343"/>
    </row>
    <row r="24" spans="1:4">
      <c r="A24" s="903" t="s">
        <v>898</v>
      </c>
      <c r="B24" s="1173">
        <v>856</v>
      </c>
      <c r="C24" s="904"/>
    </row>
    <row r="25" spans="1:4">
      <c r="A25" s="903" t="s">
        <v>899</v>
      </c>
      <c r="B25" s="1173">
        <v>150</v>
      </c>
      <c r="C25" s="904"/>
    </row>
    <row r="26" spans="1:4" ht="27" customHeight="1">
      <c r="A26" s="903" t="s">
        <v>900</v>
      </c>
      <c r="B26" s="909">
        <v>4878514</v>
      </c>
      <c r="C26" s="1168"/>
    </row>
    <row r="27" spans="1:4">
      <c r="A27" s="903" t="s">
        <v>54</v>
      </c>
      <c r="B27" s="1173" t="s">
        <v>54</v>
      </c>
      <c r="C27" s="904"/>
    </row>
    <row r="28" spans="1:4">
      <c r="A28" s="905" t="s">
        <v>901</v>
      </c>
      <c r="B28" s="1173" t="s">
        <v>54</v>
      </c>
      <c r="C28" s="904"/>
    </row>
    <row r="29" spans="1:4">
      <c r="A29" s="903" t="s">
        <v>902</v>
      </c>
      <c r="B29" s="909">
        <v>5758</v>
      </c>
      <c r="C29" s="904"/>
    </row>
    <row r="30" spans="1:4">
      <c r="A30" s="903" t="s">
        <v>903</v>
      </c>
      <c r="B30" s="1173">
        <v>310</v>
      </c>
      <c r="C30" s="904"/>
    </row>
    <row r="31" spans="1:4">
      <c r="A31" s="908" t="s">
        <v>54</v>
      </c>
      <c r="B31" s="913" t="s">
        <v>54</v>
      </c>
      <c r="C31" s="904"/>
    </row>
    <row r="32" spans="1:4">
      <c r="A32" s="905" t="s">
        <v>904</v>
      </c>
      <c r="B32" s="914">
        <v>151781</v>
      </c>
      <c r="C32" s="904"/>
    </row>
    <row r="33" spans="1:3">
      <c r="A33" s="905" t="s">
        <v>54</v>
      </c>
      <c r="B33" s="915" t="s">
        <v>54</v>
      </c>
      <c r="C33" s="904"/>
    </row>
    <row r="34" spans="1:3">
      <c r="A34" s="905" t="s">
        <v>905</v>
      </c>
      <c r="B34" s="1173" t="s">
        <v>54</v>
      </c>
      <c r="C34" s="904"/>
    </row>
    <row r="35" spans="1:3">
      <c r="A35" s="903" t="s">
        <v>906</v>
      </c>
      <c r="B35" s="909">
        <v>5058288</v>
      </c>
      <c r="C35" s="904"/>
    </row>
    <row r="36" spans="1:3">
      <c r="A36" s="903" t="s">
        <v>907</v>
      </c>
      <c r="B36" s="909">
        <v>27324</v>
      </c>
      <c r="C36" s="904"/>
    </row>
    <row r="37" spans="1:3">
      <c r="A37" s="903" t="s">
        <v>908</v>
      </c>
      <c r="B37" s="909">
        <v>64426</v>
      </c>
      <c r="C37" s="904"/>
    </row>
    <row r="38" spans="1:3">
      <c r="A38" s="903" t="s">
        <v>909</v>
      </c>
      <c r="B38" s="909">
        <v>454389</v>
      </c>
      <c r="C38" s="904"/>
    </row>
    <row r="39" spans="1:3">
      <c r="A39" s="903" t="s">
        <v>910</v>
      </c>
      <c r="B39" s="1173">
        <v>268</v>
      </c>
      <c r="C39" s="904"/>
    </row>
    <row r="40" spans="1:3" s="800" customFormat="1" ht="15.75">
      <c r="A40" s="962" t="s">
        <v>911</v>
      </c>
      <c r="B40" s="963"/>
    </row>
    <row r="41" spans="1:3" s="800" customFormat="1">
      <c r="A41" s="802"/>
      <c r="B41" s="798"/>
    </row>
    <row r="44" spans="1:3">
      <c r="B44" s="802"/>
    </row>
  </sheetData>
  <sheetProtection algorithmName="SHA-512" hashValue="V+UrQyuam7g8/5K91JHfyYMP61F8I7lAznY38V2Qmmc5i+k0NxDra0Mm0F/J1CQCPATchsyCfPE5lP6am1zSWQ==" saltValue="Tz4lm/WXcr8rUiLzVnMTUA==" spinCount="100000" sheet="1" formatCells="0" formatColumns="0" formatRows="0" insertColumns="0" insertRows="0" insertHyperlinks="0" deleteColumns="0" deleteRows="0" sort="0" autoFilter="0" pivotTables="0"/>
  <mergeCells count="3">
    <mergeCell ref="A1:B1"/>
    <mergeCell ref="A2:B2"/>
    <mergeCell ref="A3:B3"/>
  </mergeCells>
  <pageMargins left="0.7" right="0.7" top="0.75" bottom="0.75" header="0.3" footer="0.3"/>
  <pageSetup scale="8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B3624-A099-4EF7-834B-0083EE2D2BBB}">
  <dimension ref="A1:IS1752"/>
  <sheetViews>
    <sheetView topLeftCell="A4" workbookViewId="0">
      <selection activeCell="A56" sqref="A56:I56"/>
    </sheetView>
  </sheetViews>
  <sheetFormatPr defaultColWidth="10.5703125" defaultRowHeight="12.75"/>
  <cols>
    <col min="1" max="1" width="5.42578125" style="1434" bestFit="1" customWidth="1"/>
    <col min="2" max="2" width="8.140625" style="1435" bestFit="1" customWidth="1"/>
    <col min="3" max="3" width="15.85546875" style="1435" bestFit="1" customWidth="1"/>
    <col min="4" max="4" width="9.28515625" style="1435" customWidth="1"/>
    <col min="5" max="5" width="9" style="1435" bestFit="1" customWidth="1"/>
    <col min="6" max="6" width="6.140625" style="1435" bestFit="1" customWidth="1"/>
    <col min="7" max="7" width="7.140625" style="1435" bestFit="1" customWidth="1"/>
    <col min="8" max="8" width="11.5703125" style="1435" customWidth="1"/>
    <col min="9" max="9" width="8.140625" style="1435" bestFit="1" customWidth="1"/>
    <col min="10" max="10" width="3.140625" style="15" customWidth="1"/>
    <col min="11" max="11" width="33.5703125" style="17" bestFit="1" customWidth="1"/>
    <col min="12" max="259" width="10.5703125" style="17"/>
    <col min="260" max="260" width="15.140625" style="17" customWidth="1"/>
    <col min="261" max="265" width="15.5703125" style="17" customWidth="1"/>
    <col min="266" max="266" width="3.140625" style="17" customWidth="1"/>
    <col min="267" max="267" width="33.5703125" style="17" bestFit="1" customWidth="1"/>
    <col min="268" max="515" width="10.5703125" style="17"/>
    <col min="516" max="516" width="15.140625" style="17" customWidth="1"/>
    <col min="517" max="521" width="15.5703125" style="17" customWidth="1"/>
    <col min="522" max="522" width="3.140625" style="17" customWidth="1"/>
    <col min="523" max="523" width="33.5703125" style="17" bestFit="1" customWidth="1"/>
    <col min="524" max="771" width="10.5703125" style="17"/>
    <col min="772" max="772" width="15.140625" style="17" customWidth="1"/>
    <col min="773" max="777" width="15.5703125" style="17" customWidth="1"/>
    <col min="778" max="778" width="3.140625" style="17" customWidth="1"/>
    <col min="779" max="779" width="33.5703125" style="17" bestFit="1" customWidth="1"/>
    <col min="780" max="1027" width="10.5703125" style="17"/>
    <col min="1028" max="1028" width="15.140625" style="17" customWidth="1"/>
    <col min="1029" max="1033" width="15.5703125" style="17" customWidth="1"/>
    <col min="1034" max="1034" width="3.140625" style="17" customWidth="1"/>
    <col min="1035" max="1035" width="33.5703125" style="17" bestFit="1" customWidth="1"/>
    <col min="1036" max="1283" width="10.5703125" style="17"/>
    <col min="1284" max="1284" width="15.140625" style="17" customWidth="1"/>
    <col min="1285" max="1289" width="15.5703125" style="17" customWidth="1"/>
    <col min="1290" max="1290" width="3.140625" style="17" customWidth="1"/>
    <col min="1291" max="1291" width="33.5703125" style="17" bestFit="1" customWidth="1"/>
    <col min="1292" max="1539" width="10.5703125" style="17"/>
    <col min="1540" max="1540" width="15.140625" style="17" customWidth="1"/>
    <col min="1541" max="1545" width="15.5703125" style="17" customWidth="1"/>
    <col min="1546" max="1546" width="3.140625" style="17" customWidth="1"/>
    <col min="1547" max="1547" width="33.5703125" style="17" bestFit="1" customWidth="1"/>
    <col min="1548" max="1795" width="10.5703125" style="17"/>
    <col min="1796" max="1796" width="15.140625" style="17" customWidth="1"/>
    <col min="1797" max="1801" width="15.5703125" style="17" customWidth="1"/>
    <col min="1802" max="1802" width="3.140625" style="17" customWidth="1"/>
    <col min="1803" max="1803" width="33.5703125" style="17" bestFit="1" customWidth="1"/>
    <col min="1804" max="2051" width="10.5703125" style="17"/>
    <col min="2052" max="2052" width="15.140625" style="17" customWidth="1"/>
    <col min="2053" max="2057" width="15.5703125" style="17" customWidth="1"/>
    <col min="2058" max="2058" width="3.140625" style="17" customWidth="1"/>
    <col min="2059" max="2059" width="33.5703125" style="17" bestFit="1" customWidth="1"/>
    <col min="2060" max="2307" width="10.5703125" style="17"/>
    <col min="2308" max="2308" width="15.140625" style="17" customWidth="1"/>
    <col min="2309" max="2313" width="15.5703125" style="17" customWidth="1"/>
    <col min="2314" max="2314" width="3.140625" style="17" customWidth="1"/>
    <col min="2315" max="2315" width="33.5703125" style="17" bestFit="1" customWidth="1"/>
    <col min="2316" max="2563" width="10.5703125" style="17"/>
    <col min="2564" max="2564" width="15.140625" style="17" customWidth="1"/>
    <col min="2565" max="2569" width="15.5703125" style="17" customWidth="1"/>
    <col min="2570" max="2570" width="3.140625" style="17" customWidth="1"/>
    <col min="2571" max="2571" width="33.5703125" style="17" bestFit="1" customWidth="1"/>
    <col min="2572" max="2819" width="10.5703125" style="17"/>
    <col min="2820" max="2820" width="15.140625" style="17" customWidth="1"/>
    <col min="2821" max="2825" width="15.5703125" style="17" customWidth="1"/>
    <col min="2826" max="2826" width="3.140625" style="17" customWidth="1"/>
    <col min="2827" max="2827" width="33.5703125" style="17" bestFit="1" customWidth="1"/>
    <col min="2828" max="3075" width="10.5703125" style="17"/>
    <col min="3076" max="3076" width="15.140625" style="17" customWidth="1"/>
    <col min="3077" max="3081" width="15.5703125" style="17" customWidth="1"/>
    <col min="3082" max="3082" width="3.140625" style="17" customWidth="1"/>
    <col min="3083" max="3083" width="33.5703125" style="17" bestFit="1" customWidth="1"/>
    <col min="3084" max="3331" width="10.5703125" style="17"/>
    <col min="3332" max="3332" width="15.140625" style="17" customWidth="1"/>
    <col min="3333" max="3337" width="15.5703125" style="17" customWidth="1"/>
    <col min="3338" max="3338" width="3.140625" style="17" customWidth="1"/>
    <col min="3339" max="3339" width="33.5703125" style="17" bestFit="1" customWidth="1"/>
    <col min="3340" max="3587" width="10.5703125" style="17"/>
    <col min="3588" max="3588" width="15.140625" style="17" customWidth="1"/>
    <col min="3589" max="3593" width="15.5703125" style="17" customWidth="1"/>
    <col min="3594" max="3594" width="3.140625" style="17" customWidth="1"/>
    <col min="3595" max="3595" width="33.5703125" style="17" bestFit="1" customWidth="1"/>
    <col min="3596" max="3843" width="10.5703125" style="17"/>
    <col min="3844" max="3844" width="15.140625" style="17" customWidth="1"/>
    <col min="3845" max="3849" width="15.5703125" style="17" customWidth="1"/>
    <col min="3850" max="3850" width="3.140625" style="17" customWidth="1"/>
    <col min="3851" max="3851" width="33.5703125" style="17" bestFit="1" customWidth="1"/>
    <col min="3852" max="4099" width="10.5703125" style="17"/>
    <col min="4100" max="4100" width="15.140625" style="17" customWidth="1"/>
    <col min="4101" max="4105" width="15.5703125" style="17" customWidth="1"/>
    <col min="4106" max="4106" width="3.140625" style="17" customWidth="1"/>
    <col min="4107" max="4107" width="33.5703125" style="17" bestFit="1" customWidth="1"/>
    <col min="4108" max="4355" width="10.5703125" style="17"/>
    <col min="4356" max="4356" width="15.140625" style="17" customWidth="1"/>
    <col min="4357" max="4361" width="15.5703125" style="17" customWidth="1"/>
    <col min="4362" max="4362" width="3.140625" style="17" customWidth="1"/>
    <col min="4363" max="4363" width="33.5703125" style="17" bestFit="1" customWidth="1"/>
    <col min="4364" max="4611" width="10.5703125" style="17"/>
    <col min="4612" max="4612" width="15.140625" style="17" customWidth="1"/>
    <col min="4613" max="4617" width="15.5703125" style="17" customWidth="1"/>
    <col min="4618" max="4618" width="3.140625" style="17" customWidth="1"/>
    <col min="4619" max="4619" width="33.5703125" style="17" bestFit="1" customWidth="1"/>
    <col min="4620" max="4867" width="10.5703125" style="17"/>
    <col min="4868" max="4868" width="15.140625" style="17" customWidth="1"/>
    <col min="4869" max="4873" width="15.5703125" style="17" customWidth="1"/>
    <col min="4874" max="4874" width="3.140625" style="17" customWidth="1"/>
    <col min="4875" max="4875" width="33.5703125" style="17" bestFit="1" customWidth="1"/>
    <col min="4876" max="5123" width="10.5703125" style="17"/>
    <col min="5124" max="5124" width="15.140625" style="17" customWidth="1"/>
    <col min="5125" max="5129" width="15.5703125" style="17" customWidth="1"/>
    <col min="5130" max="5130" width="3.140625" style="17" customWidth="1"/>
    <col min="5131" max="5131" width="33.5703125" style="17" bestFit="1" customWidth="1"/>
    <col min="5132" max="5379" width="10.5703125" style="17"/>
    <col min="5380" max="5380" width="15.140625" style="17" customWidth="1"/>
    <col min="5381" max="5385" width="15.5703125" style="17" customWidth="1"/>
    <col min="5386" max="5386" width="3.140625" style="17" customWidth="1"/>
    <col min="5387" max="5387" width="33.5703125" style="17" bestFit="1" customWidth="1"/>
    <col min="5388" max="5635" width="10.5703125" style="17"/>
    <col min="5636" max="5636" width="15.140625" style="17" customWidth="1"/>
    <col min="5637" max="5641" width="15.5703125" style="17" customWidth="1"/>
    <col min="5642" max="5642" width="3.140625" style="17" customWidth="1"/>
    <col min="5643" max="5643" width="33.5703125" style="17" bestFit="1" customWidth="1"/>
    <col min="5644" max="5891" width="10.5703125" style="17"/>
    <col min="5892" max="5892" width="15.140625" style="17" customWidth="1"/>
    <col min="5893" max="5897" width="15.5703125" style="17" customWidth="1"/>
    <col min="5898" max="5898" width="3.140625" style="17" customWidth="1"/>
    <col min="5899" max="5899" width="33.5703125" style="17" bestFit="1" customWidth="1"/>
    <col min="5900" max="6147" width="10.5703125" style="17"/>
    <col min="6148" max="6148" width="15.140625" style="17" customWidth="1"/>
    <col min="6149" max="6153" width="15.5703125" style="17" customWidth="1"/>
    <col min="6154" max="6154" width="3.140625" style="17" customWidth="1"/>
    <col min="6155" max="6155" width="33.5703125" style="17" bestFit="1" customWidth="1"/>
    <col min="6156" max="6403" width="10.5703125" style="17"/>
    <col min="6404" max="6404" width="15.140625" style="17" customWidth="1"/>
    <col min="6405" max="6409" width="15.5703125" style="17" customWidth="1"/>
    <col min="6410" max="6410" width="3.140625" style="17" customWidth="1"/>
    <col min="6411" max="6411" width="33.5703125" style="17" bestFit="1" customWidth="1"/>
    <col min="6412" max="6659" width="10.5703125" style="17"/>
    <col min="6660" max="6660" width="15.140625" style="17" customWidth="1"/>
    <col min="6661" max="6665" width="15.5703125" style="17" customWidth="1"/>
    <col min="6666" max="6666" width="3.140625" style="17" customWidth="1"/>
    <col min="6667" max="6667" width="33.5703125" style="17" bestFit="1" customWidth="1"/>
    <col min="6668" max="6915" width="10.5703125" style="17"/>
    <col min="6916" max="6916" width="15.140625" style="17" customWidth="1"/>
    <col min="6917" max="6921" width="15.5703125" style="17" customWidth="1"/>
    <col min="6922" max="6922" width="3.140625" style="17" customWidth="1"/>
    <col min="6923" max="6923" width="33.5703125" style="17" bestFit="1" customWidth="1"/>
    <col min="6924" max="7171" width="10.5703125" style="17"/>
    <col min="7172" max="7172" width="15.140625" style="17" customWidth="1"/>
    <col min="7173" max="7177" width="15.5703125" style="17" customWidth="1"/>
    <col min="7178" max="7178" width="3.140625" style="17" customWidth="1"/>
    <col min="7179" max="7179" width="33.5703125" style="17" bestFit="1" customWidth="1"/>
    <col min="7180" max="7427" width="10.5703125" style="17"/>
    <col min="7428" max="7428" width="15.140625" style="17" customWidth="1"/>
    <col min="7429" max="7433" width="15.5703125" style="17" customWidth="1"/>
    <col min="7434" max="7434" width="3.140625" style="17" customWidth="1"/>
    <col min="7435" max="7435" width="33.5703125" style="17" bestFit="1" customWidth="1"/>
    <col min="7436" max="7683" width="10.5703125" style="17"/>
    <col min="7684" max="7684" width="15.140625" style="17" customWidth="1"/>
    <col min="7685" max="7689" width="15.5703125" style="17" customWidth="1"/>
    <col min="7690" max="7690" width="3.140625" style="17" customWidth="1"/>
    <col min="7691" max="7691" width="33.5703125" style="17" bestFit="1" customWidth="1"/>
    <col min="7692" max="7939" width="10.5703125" style="17"/>
    <col min="7940" max="7940" width="15.140625" style="17" customWidth="1"/>
    <col min="7941" max="7945" width="15.5703125" style="17" customWidth="1"/>
    <col min="7946" max="7946" width="3.140625" style="17" customWidth="1"/>
    <col min="7947" max="7947" width="33.5703125" style="17" bestFit="1" customWidth="1"/>
    <col min="7948" max="8195" width="10.5703125" style="17"/>
    <col min="8196" max="8196" width="15.140625" style="17" customWidth="1"/>
    <col min="8197" max="8201" width="15.5703125" style="17" customWidth="1"/>
    <col min="8202" max="8202" width="3.140625" style="17" customWidth="1"/>
    <col min="8203" max="8203" width="33.5703125" style="17" bestFit="1" customWidth="1"/>
    <col min="8204" max="8451" width="10.5703125" style="17"/>
    <col min="8452" max="8452" width="15.140625" style="17" customWidth="1"/>
    <col min="8453" max="8457" width="15.5703125" style="17" customWidth="1"/>
    <col min="8458" max="8458" width="3.140625" style="17" customWidth="1"/>
    <col min="8459" max="8459" width="33.5703125" style="17" bestFit="1" customWidth="1"/>
    <col min="8460" max="8707" width="10.5703125" style="17"/>
    <col min="8708" max="8708" width="15.140625" style="17" customWidth="1"/>
    <col min="8709" max="8713" width="15.5703125" style="17" customWidth="1"/>
    <col min="8714" max="8714" width="3.140625" style="17" customWidth="1"/>
    <col min="8715" max="8715" width="33.5703125" style="17" bestFit="1" customWidth="1"/>
    <col min="8716" max="8963" width="10.5703125" style="17"/>
    <col min="8964" max="8964" width="15.140625" style="17" customWidth="1"/>
    <col min="8965" max="8969" width="15.5703125" style="17" customWidth="1"/>
    <col min="8970" max="8970" width="3.140625" style="17" customWidth="1"/>
    <col min="8971" max="8971" width="33.5703125" style="17" bestFit="1" customWidth="1"/>
    <col min="8972" max="9219" width="10.5703125" style="17"/>
    <col min="9220" max="9220" width="15.140625" style="17" customWidth="1"/>
    <col min="9221" max="9225" width="15.5703125" style="17" customWidth="1"/>
    <col min="9226" max="9226" width="3.140625" style="17" customWidth="1"/>
    <col min="9227" max="9227" width="33.5703125" style="17" bestFit="1" customWidth="1"/>
    <col min="9228" max="9475" width="10.5703125" style="17"/>
    <col min="9476" max="9476" width="15.140625" style="17" customWidth="1"/>
    <col min="9477" max="9481" width="15.5703125" style="17" customWidth="1"/>
    <col min="9482" max="9482" width="3.140625" style="17" customWidth="1"/>
    <col min="9483" max="9483" width="33.5703125" style="17" bestFit="1" customWidth="1"/>
    <col min="9484" max="9731" width="10.5703125" style="17"/>
    <col min="9732" max="9732" width="15.140625" style="17" customWidth="1"/>
    <col min="9733" max="9737" width="15.5703125" style="17" customWidth="1"/>
    <col min="9738" max="9738" width="3.140625" style="17" customWidth="1"/>
    <col min="9739" max="9739" width="33.5703125" style="17" bestFit="1" customWidth="1"/>
    <col min="9740" max="9987" width="10.5703125" style="17"/>
    <col min="9988" max="9988" width="15.140625" style="17" customWidth="1"/>
    <col min="9989" max="9993" width="15.5703125" style="17" customWidth="1"/>
    <col min="9994" max="9994" width="3.140625" style="17" customWidth="1"/>
    <col min="9995" max="9995" width="33.5703125" style="17" bestFit="1" customWidth="1"/>
    <col min="9996" max="10243" width="10.5703125" style="17"/>
    <col min="10244" max="10244" width="15.140625" style="17" customWidth="1"/>
    <col min="10245" max="10249" width="15.5703125" style="17" customWidth="1"/>
    <col min="10250" max="10250" width="3.140625" style="17" customWidth="1"/>
    <col min="10251" max="10251" width="33.5703125" style="17" bestFit="1" customWidth="1"/>
    <col min="10252" max="10499" width="10.5703125" style="17"/>
    <col min="10500" max="10500" width="15.140625" style="17" customWidth="1"/>
    <col min="10501" max="10505" width="15.5703125" style="17" customWidth="1"/>
    <col min="10506" max="10506" width="3.140625" style="17" customWidth="1"/>
    <col min="10507" max="10507" width="33.5703125" style="17" bestFit="1" customWidth="1"/>
    <col min="10508" max="10755" width="10.5703125" style="17"/>
    <col min="10756" max="10756" width="15.140625" style="17" customWidth="1"/>
    <col min="10757" max="10761" width="15.5703125" style="17" customWidth="1"/>
    <col min="10762" max="10762" width="3.140625" style="17" customWidth="1"/>
    <col min="10763" max="10763" width="33.5703125" style="17" bestFit="1" customWidth="1"/>
    <col min="10764" max="11011" width="10.5703125" style="17"/>
    <col min="11012" max="11012" width="15.140625" style="17" customWidth="1"/>
    <col min="11013" max="11017" width="15.5703125" style="17" customWidth="1"/>
    <col min="11018" max="11018" width="3.140625" style="17" customWidth="1"/>
    <col min="11019" max="11019" width="33.5703125" style="17" bestFit="1" customWidth="1"/>
    <col min="11020" max="11267" width="10.5703125" style="17"/>
    <col min="11268" max="11268" width="15.140625" style="17" customWidth="1"/>
    <col min="11269" max="11273" width="15.5703125" style="17" customWidth="1"/>
    <col min="11274" max="11274" width="3.140625" style="17" customWidth="1"/>
    <col min="11275" max="11275" width="33.5703125" style="17" bestFit="1" customWidth="1"/>
    <col min="11276" max="11523" width="10.5703125" style="17"/>
    <col min="11524" max="11524" width="15.140625" style="17" customWidth="1"/>
    <col min="11525" max="11529" width="15.5703125" style="17" customWidth="1"/>
    <col min="11530" max="11530" width="3.140625" style="17" customWidth="1"/>
    <col min="11531" max="11531" width="33.5703125" style="17" bestFit="1" customWidth="1"/>
    <col min="11532" max="11779" width="10.5703125" style="17"/>
    <col min="11780" max="11780" width="15.140625" style="17" customWidth="1"/>
    <col min="11781" max="11785" width="15.5703125" style="17" customWidth="1"/>
    <col min="11786" max="11786" width="3.140625" style="17" customWidth="1"/>
    <col min="11787" max="11787" width="33.5703125" style="17" bestFit="1" customWidth="1"/>
    <col min="11788" max="12035" width="10.5703125" style="17"/>
    <col min="12036" max="12036" width="15.140625" style="17" customWidth="1"/>
    <col min="12037" max="12041" width="15.5703125" style="17" customWidth="1"/>
    <col min="12042" max="12042" width="3.140625" style="17" customWidth="1"/>
    <col min="12043" max="12043" width="33.5703125" style="17" bestFit="1" customWidth="1"/>
    <col min="12044" max="12291" width="10.5703125" style="17"/>
    <col min="12292" max="12292" width="15.140625" style="17" customWidth="1"/>
    <col min="12293" max="12297" width="15.5703125" style="17" customWidth="1"/>
    <col min="12298" max="12298" width="3.140625" style="17" customWidth="1"/>
    <col min="12299" max="12299" width="33.5703125" style="17" bestFit="1" customWidth="1"/>
    <col min="12300" max="12547" width="10.5703125" style="17"/>
    <col min="12548" max="12548" width="15.140625" style="17" customWidth="1"/>
    <col min="12549" max="12553" width="15.5703125" style="17" customWidth="1"/>
    <col min="12554" max="12554" width="3.140625" style="17" customWidth="1"/>
    <col min="12555" max="12555" width="33.5703125" style="17" bestFit="1" customWidth="1"/>
    <col min="12556" max="12803" width="10.5703125" style="17"/>
    <col min="12804" max="12804" width="15.140625" style="17" customWidth="1"/>
    <col min="12805" max="12809" width="15.5703125" style="17" customWidth="1"/>
    <col min="12810" max="12810" width="3.140625" style="17" customWidth="1"/>
    <col min="12811" max="12811" width="33.5703125" style="17" bestFit="1" customWidth="1"/>
    <col min="12812" max="13059" width="10.5703125" style="17"/>
    <col min="13060" max="13060" width="15.140625" style="17" customWidth="1"/>
    <col min="13061" max="13065" width="15.5703125" style="17" customWidth="1"/>
    <col min="13066" max="13066" width="3.140625" style="17" customWidth="1"/>
    <col min="13067" max="13067" width="33.5703125" style="17" bestFit="1" customWidth="1"/>
    <col min="13068" max="13315" width="10.5703125" style="17"/>
    <col min="13316" max="13316" width="15.140625" style="17" customWidth="1"/>
    <col min="13317" max="13321" width="15.5703125" style="17" customWidth="1"/>
    <col min="13322" max="13322" width="3.140625" style="17" customWidth="1"/>
    <col min="13323" max="13323" width="33.5703125" style="17" bestFit="1" customWidth="1"/>
    <col min="13324" max="13571" width="10.5703125" style="17"/>
    <col min="13572" max="13572" width="15.140625" style="17" customWidth="1"/>
    <col min="13573" max="13577" width="15.5703125" style="17" customWidth="1"/>
    <col min="13578" max="13578" width="3.140625" style="17" customWidth="1"/>
    <col min="13579" max="13579" width="33.5703125" style="17" bestFit="1" customWidth="1"/>
    <col min="13580" max="13827" width="10.5703125" style="17"/>
    <col min="13828" max="13828" width="15.140625" style="17" customWidth="1"/>
    <col min="13829" max="13833" width="15.5703125" style="17" customWidth="1"/>
    <col min="13834" max="13834" width="3.140625" style="17" customWidth="1"/>
    <col min="13835" max="13835" width="33.5703125" style="17" bestFit="1" customWidth="1"/>
    <col min="13836" max="14083" width="10.5703125" style="17"/>
    <col min="14084" max="14084" width="15.140625" style="17" customWidth="1"/>
    <col min="14085" max="14089" width="15.5703125" style="17" customWidth="1"/>
    <col min="14090" max="14090" width="3.140625" style="17" customWidth="1"/>
    <col min="14091" max="14091" width="33.5703125" style="17" bestFit="1" customWidth="1"/>
    <col min="14092" max="14339" width="10.5703125" style="17"/>
    <col min="14340" max="14340" width="15.140625" style="17" customWidth="1"/>
    <col min="14341" max="14345" width="15.5703125" style="17" customWidth="1"/>
    <col min="14346" max="14346" width="3.140625" style="17" customWidth="1"/>
    <col min="14347" max="14347" width="33.5703125" style="17" bestFit="1" customWidth="1"/>
    <col min="14348" max="14595" width="10.5703125" style="17"/>
    <col min="14596" max="14596" width="15.140625" style="17" customWidth="1"/>
    <col min="14597" max="14601" width="15.5703125" style="17" customWidth="1"/>
    <col min="14602" max="14602" width="3.140625" style="17" customWidth="1"/>
    <col min="14603" max="14603" width="33.5703125" style="17" bestFit="1" customWidth="1"/>
    <col min="14604" max="14851" width="10.5703125" style="17"/>
    <col min="14852" max="14852" width="15.140625" style="17" customWidth="1"/>
    <col min="14853" max="14857" width="15.5703125" style="17" customWidth="1"/>
    <col min="14858" max="14858" width="3.140625" style="17" customWidth="1"/>
    <col min="14859" max="14859" width="33.5703125" style="17" bestFit="1" customWidth="1"/>
    <col min="14860" max="15107" width="10.5703125" style="17"/>
    <col min="15108" max="15108" width="15.140625" style="17" customWidth="1"/>
    <col min="15109" max="15113" width="15.5703125" style="17" customWidth="1"/>
    <col min="15114" max="15114" width="3.140625" style="17" customWidth="1"/>
    <col min="15115" max="15115" width="33.5703125" style="17" bestFit="1" customWidth="1"/>
    <col min="15116" max="15363" width="10.5703125" style="17"/>
    <col min="15364" max="15364" width="15.140625" style="17" customWidth="1"/>
    <col min="15365" max="15369" width="15.5703125" style="17" customWidth="1"/>
    <col min="15370" max="15370" width="3.140625" style="17" customWidth="1"/>
    <col min="15371" max="15371" width="33.5703125" style="17" bestFit="1" customWidth="1"/>
    <col min="15372" max="15619" width="10.5703125" style="17"/>
    <col min="15620" max="15620" width="15.140625" style="17" customWidth="1"/>
    <col min="15621" max="15625" width="15.5703125" style="17" customWidth="1"/>
    <col min="15626" max="15626" width="3.140625" style="17" customWidth="1"/>
    <col min="15627" max="15627" width="33.5703125" style="17" bestFit="1" customWidth="1"/>
    <col min="15628" max="15875" width="10.5703125" style="17"/>
    <col min="15876" max="15876" width="15.140625" style="17" customWidth="1"/>
    <col min="15877" max="15881" width="15.5703125" style="17" customWidth="1"/>
    <col min="15882" max="15882" width="3.140625" style="17" customWidth="1"/>
    <col min="15883" max="15883" width="33.5703125" style="17" bestFit="1" customWidth="1"/>
    <col min="15884" max="16131" width="10.5703125" style="17"/>
    <col min="16132" max="16132" width="15.140625" style="17" customWidth="1"/>
    <col min="16133" max="16137" width="15.5703125" style="17" customWidth="1"/>
    <col min="16138" max="16138" width="3.140625" style="17" customWidth="1"/>
    <col min="16139" max="16139" width="33.5703125" style="17" bestFit="1" customWidth="1"/>
    <col min="16140" max="16384" width="10.5703125" style="17"/>
  </cols>
  <sheetData>
    <row r="1" spans="1:252" s="15" customFormat="1" ht="15" customHeight="1">
      <c r="A1" s="1462" t="s">
        <v>72</v>
      </c>
      <c r="B1" s="1463"/>
      <c r="C1" s="1463"/>
      <c r="D1" s="1463"/>
      <c r="E1" s="1463"/>
      <c r="F1" s="1463"/>
      <c r="G1" s="1463"/>
      <c r="H1" s="1463"/>
      <c r="I1" s="1464"/>
      <c r="J1" s="14"/>
    </row>
    <row r="2" spans="1:252" s="15" customFormat="1" ht="15" customHeight="1">
      <c r="A2" s="1465" t="s">
        <v>73</v>
      </c>
      <c r="B2" s="1466"/>
      <c r="C2" s="1466"/>
      <c r="D2" s="1466"/>
      <c r="E2" s="1466"/>
      <c r="F2" s="1466"/>
      <c r="G2" s="1466"/>
      <c r="H2" s="1466"/>
      <c r="I2" s="1467"/>
      <c r="J2" s="14"/>
    </row>
    <row r="3" spans="1:252" s="16" customFormat="1" ht="13.35" customHeight="1">
      <c r="A3" s="1465" t="s">
        <v>74</v>
      </c>
      <c r="B3" s="1466"/>
      <c r="C3" s="1466"/>
      <c r="D3" s="1466"/>
      <c r="E3" s="1466"/>
      <c r="F3" s="1466"/>
      <c r="G3" s="1466"/>
      <c r="H3" s="1466"/>
      <c r="I3" s="1467"/>
      <c r="J3" s="14"/>
    </row>
    <row r="4" spans="1:252" ht="13.35" customHeight="1" thickBot="1">
      <c r="A4" s="1465" t="s">
        <v>1062</v>
      </c>
      <c r="B4" s="1466"/>
      <c r="C4" s="1466"/>
      <c r="D4" s="1466"/>
      <c r="E4" s="1466"/>
      <c r="F4" s="1466"/>
      <c r="G4" s="1466"/>
      <c r="H4" s="1466"/>
      <c r="I4" s="1467"/>
      <c r="J4" s="14"/>
    </row>
    <row r="5" spans="1:252" s="18" customFormat="1" ht="17.25" thickBot="1">
      <c r="A5" s="1409" t="s">
        <v>75</v>
      </c>
      <c r="B5" s="1410" t="s">
        <v>1063</v>
      </c>
      <c r="C5" s="1410" t="s">
        <v>1064</v>
      </c>
      <c r="D5" s="1410" t="s">
        <v>1065</v>
      </c>
      <c r="E5" s="1410" t="s">
        <v>1066</v>
      </c>
      <c r="F5" s="1410" t="s">
        <v>1067</v>
      </c>
      <c r="G5" s="1410" t="s">
        <v>1068</v>
      </c>
      <c r="H5" s="1410" t="s">
        <v>1069</v>
      </c>
      <c r="I5" s="1411" t="s">
        <v>1070</v>
      </c>
      <c r="J5" s="14"/>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c r="IH5" s="16"/>
      <c r="II5" s="16"/>
      <c r="IJ5" s="16"/>
      <c r="IK5" s="16"/>
      <c r="IL5" s="16"/>
      <c r="IM5" s="16"/>
      <c r="IN5" s="16"/>
      <c r="IO5" s="16"/>
      <c r="IP5" s="16"/>
      <c r="IQ5" s="16"/>
      <c r="IR5" s="16"/>
    </row>
    <row r="6" spans="1:252" ht="15" hidden="1">
      <c r="A6" s="1412">
        <v>1973</v>
      </c>
      <c r="B6" s="1413">
        <v>100900</v>
      </c>
      <c r="C6" s="1413"/>
      <c r="D6" s="1413"/>
      <c r="E6" s="1413">
        <v>5541</v>
      </c>
      <c r="F6" s="1413"/>
      <c r="G6" s="1413">
        <v>109</v>
      </c>
      <c r="H6" s="1413">
        <v>382</v>
      </c>
      <c r="I6" s="1414">
        <f t="shared" ref="I6:I18" si="0">SUM(B6:H6)</f>
        <v>106932</v>
      </c>
      <c r="J6" s="14"/>
    </row>
    <row r="7" spans="1:252" ht="15" hidden="1">
      <c r="A7" s="1415">
        <v>1974</v>
      </c>
      <c r="B7" s="1416">
        <v>103479</v>
      </c>
      <c r="C7" s="1416"/>
      <c r="D7" s="1416"/>
      <c r="E7" s="1416">
        <v>4948</v>
      </c>
      <c r="F7" s="1416"/>
      <c r="G7" s="1416">
        <v>109</v>
      </c>
      <c r="H7" s="1416">
        <v>391</v>
      </c>
      <c r="I7" s="1417">
        <f t="shared" si="0"/>
        <v>108927</v>
      </c>
      <c r="J7" s="14"/>
    </row>
    <row r="8" spans="1:252" ht="15" hidden="1">
      <c r="A8" s="1415">
        <v>1978</v>
      </c>
      <c r="B8" s="1416">
        <v>100473</v>
      </c>
      <c r="C8" s="1416"/>
      <c r="D8" s="1416"/>
      <c r="E8" s="1416">
        <v>7440</v>
      </c>
      <c r="F8" s="1416"/>
      <c r="G8" s="1416">
        <v>171</v>
      </c>
      <c r="H8" s="1416">
        <v>660</v>
      </c>
      <c r="I8" s="1417">
        <f t="shared" si="0"/>
        <v>108744</v>
      </c>
      <c r="J8" s="14"/>
    </row>
    <row r="9" spans="1:252" ht="15" hidden="1">
      <c r="A9" s="1415">
        <v>1979</v>
      </c>
      <c r="B9" s="1416">
        <v>99516</v>
      </c>
      <c r="C9" s="1416"/>
      <c r="D9" s="1416"/>
      <c r="E9" s="1416">
        <v>7070</v>
      </c>
      <c r="F9" s="1416"/>
      <c r="G9" s="1416">
        <v>166</v>
      </c>
      <c r="H9" s="1416">
        <v>657</v>
      </c>
      <c r="I9" s="1417">
        <f t="shared" si="0"/>
        <v>107409</v>
      </c>
      <c r="J9" s="14"/>
    </row>
    <row r="10" spans="1:252" ht="15" hidden="1">
      <c r="A10" s="1415">
        <v>1980</v>
      </c>
      <c r="B10" s="1416">
        <v>104219</v>
      </c>
      <c r="C10" s="1416"/>
      <c r="D10" s="1416"/>
      <c r="E10" s="1416">
        <v>7269</v>
      </c>
      <c r="F10" s="1416"/>
      <c r="G10" s="1416">
        <v>186</v>
      </c>
      <c r="H10" s="1416">
        <v>641</v>
      </c>
      <c r="I10" s="1417">
        <f t="shared" si="0"/>
        <v>112315</v>
      </c>
      <c r="J10" s="14"/>
    </row>
    <row r="11" spans="1:252" ht="15" hidden="1">
      <c r="A11" s="1415">
        <v>1981</v>
      </c>
      <c r="B11" s="1416">
        <v>106828</v>
      </c>
      <c r="C11" s="1416"/>
      <c r="D11" s="1416"/>
      <c r="E11" s="1416">
        <v>7197</v>
      </c>
      <c r="F11" s="1416"/>
      <c r="G11" s="1416">
        <v>147</v>
      </c>
      <c r="H11" s="1416">
        <v>538</v>
      </c>
      <c r="I11" s="1417">
        <f t="shared" si="0"/>
        <v>114710</v>
      </c>
      <c r="J11" s="14"/>
    </row>
    <row r="12" spans="1:252" ht="15" hidden="1">
      <c r="A12" s="1415">
        <v>1982</v>
      </c>
      <c r="B12" s="1416">
        <v>116052</v>
      </c>
      <c r="C12" s="1416"/>
      <c r="D12" s="1416"/>
      <c r="E12" s="1416">
        <v>8069</v>
      </c>
      <c r="F12" s="1416"/>
      <c r="G12" s="1416">
        <v>193</v>
      </c>
      <c r="H12" s="1416">
        <v>486</v>
      </c>
      <c r="I12" s="1417">
        <f t="shared" si="0"/>
        <v>124800</v>
      </c>
      <c r="J12" s="14"/>
    </row>
    <row r="13" spans="1:252" ht="15" hidden="1">
      <c r="A13" s="1415">
        <v>1983</v>
      </c>
      <c r="B13" s="1416">
        <v>96847</v>
      </c>
      <c r="C13" s="1416"/>
      <c r="D13" s="1416"/>
      <c r="E13" s="1416">
        <v>8256</v>
      </c>
      <c r="F13" s="1416"/>
      <c r="G13" s="1416">
        <v>231</v>
      </c>
      <c r="H13" s="1416">
        <v>370</v>
      </c>
      <c r="I13" s="1417">
        <f t="shared" si="0"/>
        <v>105704</v>
      </c>
      <c r="J13" s="14"/>
    </row>
    <row r="14" spans="1:252" ht="15" hidden="1">
      <c r="A14" s="1415">
        <v>1984</v>
      </c>
      <c r="B14" s="1416">
        <v>109010</v>
      </c>
      <c r="C14" s="1416"/>
      <c r="D14" s="1416"/>
      <c r="E14" s="1416">
        <v>8446</v>
      </c>
      <c r="F14" s="1416"/>
      <c r="G14" s="1416">
        <v>248</v>
      </c>
      <c r="H14" s="1416">
        <v>281</v>
      </c>
      <c r="I14" s="1417">
        <f t="shared" si="0"/>
        <v>117985</v>
      </c>
      <c r="J14" s="14"/>
    </row>
    <row r="15" spans="1:252" ht="15" hidden="1">
      <c r="A15" s="1415">
        <v>1985</v>
      </c>
      <c r="B15" s="1418">
        <v>115893</v>
      </c>
      <c r="C15" s="1418"/>
      <c r="D15" s="1418"/>
      <c r="E15" s="1418">
        <v>9504</v>
      </c>
      <c r="F15" s="1418"/>
      <c r="G15" s="1418">
        <v>244</v>
      </c>
      <c r="H15" s="1418">
        <v>290</v>
      </c>
      <c r="I15" s="1419">
        <f t="shared" si="0"/>
        <v>125931</v>
      </c>
      <c r="J15" s="14"/>
    </row>
    <row r="16" spans="1:252" ht="15" hidden="1">
      <c r="A16" s="1415">
        <v>1986</v>
      </c>
      <c r="B16" s="1418">
        <v>120988</v>
      </c>
      <c r="C16" s="1418"/>
      <c r="D16" s="1418"/>
      <c r="E16" s="1418">
        <v>9792</v>
      </c>
      <c r="F16" s="1418"/>
      <c r="G16" s="1418">
        <v>291</v>
      </c>
      <c r="H16" s="1418">
        <v>332</v>
      </c>
      <c r="I16" s="1419">
        <f t="shared" si="0"/>
        <v>131403</v>
      </c>
      <c r="J16" s="14"/>
    </row>
    <row r="17" spans="1:137" ht="15" hidden="1">
      <c r="A17" s="1415">
        <v>1987</v>
      </c>
      <c r="B17" s="1418">
        <v>125677</v>
      </c>
      <c r="C17" s="1418"/>
      <c r="D17" s="1418"/>
      <c r="E17" s="1418">
        <v>10766</v>
      </c>
      <c r="F17" s="1418"/>
      <c r="G17" s="1418">
        <v>364</v>
      </c>
      <c r="H17" s="1418">
        <v>366</v>
      </c>
      <c r="I17" s="1419">
        <f t="shared" si="0"/>
        <v>137173</v>
      </c>
      <c r="J17" s="14"/>
    </row>
    <row r="18" spans="1:137" ht="15" hidden="1">
      <c r="A18" s="1415">
        <v>1988</v>
      </c>
      <c r="B18" s="1418">
        <v>136253</v>
      </c>
      <c r="C18" s="1418"/>
      <c r="D18" s="1418"/>
      <c r="E18" s="1418">
        <v>11114</v>
      </c>
      <c r="F18" s="1418"/>
      <c r="G18" s="1418">
        <v>377</v>
      </c>
      <c r="H18" s="1418">
        <v>439</v>
      </c>
      <c r="I18" s="1419">
        <f t="shared" si="0"/>
        <v>148183</v>
      </c>
      <c r="J18" s="14"/>
    </row>
    <row r="19" spans="1:137" ht="15" hidden="1">
      <c r="A19" s="1415">
        <v>1991</v>
      </c>
      <c r="B19" s="1418">
        <v>166765</v>
      </c>
      <c r="C19" s="1418"/>
      <c r="D19" s="1418"/>
      <c r="E19" s="1418">
        <v>10368</v>
      </c>
      <c r="F19" s="1418"/>
      <c r="G19" s="1418">
        <v>414</v>
      </c>
      <c r="H19" s="1418">
        <v>536</v>
      </c>
      <c r="I19" s="1419">
        <v>178083</v>
      </c>
      <c r="J19" s="14"/>
    </row>
    <row r="20" spans="1:137" ht="15" hidden="1" customHeight="1">
      <c r="A20" s="1415">
        <v>1992</v>
      </c>
      <c r="B20" s="1418">
        <v>171623</v>
      </c>
      <c r="C20" s="1418"/>
      <c r="D20" s="1418"/>
      <c r="E20" s="1418">
        <v>12907</v>
      </c>
      <c r="F20" s="1418"/>
      <c r="G20" s="1418">
        <v>335</v>
      </c>
      <c r="H20" s="1418">
        <v>581</v>
      </c>
      <c r="I20" s="1419">
        <v>185446</v>
      </c>
      <c r="J20" s="14"/>
    </row>
    <row r="21" spans="1:137" ht="15" hidden="1" customHeight="1">
      <c r="A21" s="1415">
        <v>1993</v>
      </c>
      <c r="B21" s="1418">
        <v>173619</v>
      </c>
      <c r="C21" s="1418"/>
      <c r="D21" s="1418"/>
      <c r="E21" s="1418">
        <v>13546</v>
      </c>
      <c r="F21" s="1418"/>
      <c r="G21" s="1418">
        <v>362</v>
      </c>
      <c r="H21" s="1418">
        <v>572</v>
      </c>
      <c r="I21" s="1419">
        <v>188099</v>
      </c>
      <c r="J21" s="14"/>
    </row>
    <row r="22" spans="1:137" ht="15" hidden="1" customHeight="1">
      <c r="A22" s="1415">
        <v>1994</v>
      </c>
      <c r="B22" s="1418">
        <v>185087</v>
      </c>
      <c r="C22" s="1418"/>
      <c r="D22" s="1418"/>
      <c r="E22" s="1418">
        <v>15431</v>
      </c>
      <c r="F22" s="1418"/>
      <c r="G22" s="1418">
        <v>430</v>
      </c>
      <c r="H22" s="1418">
        <v>606</v>
      </c>
      <c r="I22" s="1419">
        <v>201554</v>
      </c>
      <c r="J22" s="14"/>
      <c r="K22" s="19"/>
    </row>
    <row r="23" spans="1:137" ht="15" hidden="1" customHeight="1">
      <c r="A23" s="1415">
        <v>1995</v>
      </c>
      <c r="B23" s="1418">
        <v>220141</v>
      </c>
      <c r="C23" s="1418"/>
      <c r="D23" s="1418"/>
      <c r="E23" s="1418">
        <v>15375</v>
      </c>
      <c r="F23" s="1418"/>
      <c r="G23" s="1418">
        <v>516</v>
      </c>
      <c r="H23" s="1418">
        <v>647</v>
      </c>
      <c r="I23" s="1419">
        <v>236679</v>
      </c>
      <c r="J23" s="14"/>
      <c r="K23" s="20" t="s">
        <v>76</v>
      </c>
    </row>
    <row r="24" spans="1:137" s="22" customFormat="1" ht="15" hidden="1" customHeight="1">
      <c r="A24" s="1415">
        <v>1996</v>
      </c>
      <c r="B24" s="1418">
        <v>189922</v>
      </c>
      <c r="C24" s="1418"/>
      <c r="D24" s="1418"/>
      <c r="E24" s="1418">
        <v>15160</v>
      </c>
      <c r="F24" s="1418"/>
      <c r="G24" s="1418">
        <v>557</v>
      </c>
      <c r="H24" s="1418">
        <v>637</v>
      </c>
      <c r="I24" s="1419">
        <f>SUM(B24:H24)</f>
        <v>206276</v>
      </c>
      <c r="J24" s="14"/>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row>
    <row r="25" spans="1:137" s="21" customFormat="1" ht="15" hidden="1" customHeight="1">
      <c r="A25" s="1415">
        <v>1997</v>
      </c>
      <c r="B25" s="1418">
        <v>219486</v>
      </c>
      <c r="C25" s="1418"/>
      <c r="D25" s="1418"/>
      <c r="E25" s="1418">
        <v>16272</v>
      </c>
      <c r="F25" s="1418"/>
      <c r="G25" s="1418">
        <v>680</v>
      </c>
      <c r="H25" s="1418">
        <v>607</v>
      </c>
      <c r="I25" s="1419">
        <f t="shared" ref="I25:I46" si="1">SUM(B25:H25)</f>
        <v>237045</v>
      </c>
      <c r="J25" s="14"/>
    </row>
    <row r="26" spans="1:137" s="21" customFormat="1" ht="15" hidden="1" customHeight="1">
      <c r="A26" s="1415">
        <v>1998</v>
      </c>
      <c r="B26" s="1418">
        <v>238850</v>
      </c>
      <c r="C26" s="1418"/>
      <c r="D26" s="1418"/>
      <c r="E26" s="1418">
        <v>16576</v>
      </c>
      <c r="F26" s="1418"/>
      <c r="G26" s="1418">
        <v>658</v>
      </c>
      <c r="H26" s="1418">
        <v>582</v>
      </c>
      <c r="I26" s="1419">
        <f t="shared" si="1"/>
        <v>256666</v>
      </c>
      <c r="J26" s="14"/>
    </row>
    <row r="27" spans="1:137" s="21" customFormat="1" ht="15" hidden="1" customHeight="1">
      <c r="A27" s="1415">
        <v>1999</v>
      </c>
      <c r="B27" s="1418">
        <v>259618</v>
      </c>
      <c r="C27" s="1418"/>
      <c r="D27" s="1418"/>
      <c r="E27" s="1418">
        <v>17227</v>
      </c>
      <c r="F27" s="1418"/>
      <c r="G27" s="1418">
        <v>759</v>
      </c>
      <c r="H27" s="1418">
        <v>664</v>
      </c>
      <c r="I27" s="1419">
        <f t="shared" si="1"/>
        <v>278268</v>
      </c>
      <c r="J27" s="23"/>
    </row>
    <row r="28" spans="1:137" s="21" customFormat="1" ht="15" hidden="1" customHeight="1">
      <c r="A28" s="1415">
        <v>2000</v>
      </c>
      <c r="B28" s="1418">
        <v>291653</v>
      </c>
      <c r="C28" s="1418"/>
      <c r="D28" s="1418"/>
      <c r="E28" s="1418">
        <v>18563</v>
      </c>
      <c r="F28" s="1418"/>
      <c r="G28" s="1418">
        <v>786</v>
      </c>
      <c r="H28" s="1418">
        <v>805</v>
      </c>
      <c r="I28" s="1419">
        <f t="shared" si="1"/>
        <v>311807</v>
      </c>
      <c r="J28" s="23"/>
    </row>
    <row r="29" spans="1:137" s="21" customFormat="1" ht="15" hidden="1" customHeight="1">
      <c r="A29" s="1415">
        <v>2001</v>
      </c>
      <c r="B29" s="1418">
        <v>324211</v>
      </c>
      <c r="C29" s="1418"/>
      <c r="D29" s="1418"/>
      <c r="E29" s="1418">
        <v>18636</v>
      </c>
      <c r="F29" s="1418"/>
      <c r="G29" s="1418">
        <v>914</v>
      </c>
      <c r="H29" s="1418">
        <v>956</v>
      </c>
      <c r="I29" s="1419">
        <f t="shared" si="1"/>
        <v>344717</v>
      </c>
      <c r="J29" s="23"/>
    </row>
    <row r="30" spans="1:137" s="21" customFormat="1" ht="14.1" customHeight="1">
      <c r="A30" s="1415">
        <v>2002</v>
      </c>
      <c r="B30" s="1420">
        <v>331580</v>
      </c>
      <c r="C30" s="1420"/>
      <c r="D30" s="1420"/>
      <c r="E30" s="1420">
        <v>19706</v>
      </c>
      <c r="F30" s="1420"/>
      <c r="G30" s="1420">
        <v>1134</v>
      </c>
      <c r="H30" s="1420">
        <v>974</v>
      </c>
      <c r="I30" s="1419">
        <f t="shared" si="1"/>
        <v>353394</v>
      </c>
      <c r="J30" s="23"/>
      <c r="L30" s="24"/>
    </row>
    <row r="31" spans="1:137" s="21" customFormat="1" ht="14.1" customHeight="1">
      <c r="A31" s="1415">
        <v>2003</v>
      </c>
      <c r="B31" s="1420">
        <v>331729</v>
      </c>
      <c r="C31" s="1420"/>
      <c r="D31" s="1420"/>
      <c r="E31" s="1420">
        <v>21966</v>
      </c>
      <c r="F31" s="1420"/>
      <c r="G31" s="1420">
        <v>785</v>
      </c>
      <c r="H31" s="1420">
        <v>938</v>
      </c>
      <c r="I31" s="1419">
        <f t="shared" si="1"/>
        <v>355418</v>
      </c>
      <c r="J31" s="23"/>
    </row>
    <row r="32" spans="1:137" ht="14.1" customHeight="1">
      <c r="A32" s="1415">
        <v>2004</v>
      </c>
      <c r="B32" s="1421">
        <v>353319</v>
      </c>
      <c r="C32" s="1421"/>
      <c r="D32" s="1421"/>
      <c r="E32" s="1421">
        <v>23457</v>
      </c>
      <c r="F32" s="1421"/>
      <c r="G32" s="1421">
        <v>1212</v>
      </c>
      <c r="H32" s="1421">
        <v>996</v>
      </c>
      <c r="I32" s="1419">
        <f t="shared" si="1"/>
        <v>378984</v>
      </c>
    </row>
    <row r="33" spans="1:39" ht="14.1" customHeight="1">
      <c r="A33" s="1415">
        <v>2005</v>
      </c>
      <c r="B33" s="1421">
        <v>381797</v>
      </c>
      <c r="C33" s="1421"/>
      <c r="D33" s="1421"/>
      <c r="E33" s="1421">
        <v>25304</v>
      </c>
      <c r="F33" s="1421"/>
      <c r="G33" s="1421">
        <v>1288</v>
      </c>
      <c r="H33" s="1421">
        <v>1143</v>
      </c>
      <c r="I33" s="1419">
        <f t="shared" si="1"/>
        <v>409532</v>
      </c>
    </row>
    <row r="34" spans="1:39" ht="14.1" customHeight="1">
      <c r="A34" s="1415">
        <v>2006</v>
      </c>
      <c r="B34" s="1422">
        <v>417453</v>
      </c>
      <c r="C34" s="1422"/>
      <c r="D34" s="1422"/>
      <c r="E34" s="1421">
        <v>25853</v>
      </c>
      <c r="F34" s="1421"/>
      <c r="G34" s="1421">
        <v>1204</v>
      </c>
      <c r="H34" s="1421">
        <v>1103</v>
      </c>
      <c r="I34" s="1419">
        <f t="shared" si="1"/>
        <v>445613</v>
      </c>
    </row>
    <row r="35" spans="1:39" ht="14.1" customHeight="1">
      <c r="A35" s="1415">
        <v>2007</v>
      </c>
      <c r="B35" s="1422">
        <v>439578</v>
      </c>
      <c r="C35" s="1422"/>
      <c r="D35" s="1422"/>
      <c r="E35" s="1421">
        <v>26693</v>
      </c>
      <c r="F35" s="1421"/>
      <c r="G35" s="1421">
        <v>1002</v>
      </c>
      <c r="H35" s="1421">
        <v>1057</v>
      </c>
      <c r="I35" s="1419">
        <f t="shared" si="1"/>
        <v>468330</v>
      </c>
    </row>
    <row r="36" spans="1:39" ht="14.1" customHeight="1">
      <c r="A36" s="1415">
        <v>2008</v>
      </c>
      <c r="B36" s="1423">
        <v>466258</v>
      </c>
      <c r="C36" s="1423"/>
      <c r="D36" s="1423"/>
      <c r="E36" s="1424">
        <v>28217</v>
      </c>
      <c r="F36" s="1424"/>
      <c r="G36" s="1424">
        <v>1331</v>
      </c>
      <c r="H36" s="1424">
        <v>1080</v>
      </c>
      <c r="I36" s="1419">
        <f t="shared" si="1"/>
        <v>496886</v>
      </c>
      <c r="J36" s="25"/>
      <c r="K36" s="26"/>
      <c r="L36" s="26"/>
    </row>
    <row r="37" spans="1:39" s="27" customFormat="1" ht="14.1" customHeight="1">
      <c r="A37" s="1425">
        <v>2009</v>
      </c>
      <c r="B37" s="1423">
        <v>458901</v>
      </c>
      <c r="C37" s="1423"/>
      <c r="D37" s="1423"/>
      <c r="E37" s="1424">
        <v>25575</v>
      </c>
      <c r="F37" s="1424"/>
      <c r="G37" s="1424">
        <v>988</v>
      </c>
      <c r="H37" s="1424">
        <v>1035</v>
      </c>
      <c r="I37" s="1419">
        <f t="shared" si="1"/>
        <v>486499</v>
      </c>
    </row>
    <row r="38" spans="1:39" s="29" customFormat="1" ht="14.1" customHeight="1">
      <c r="A38" s="1426">
        <v>2010</v>
      </c>
      <c r="B38" s="1427">
        <v>479332</v>
      </c>
      <c r="C38" s="1427"/>
      <c r="D38" s="1427"/>
      <c r="E38" s="1428">
        <v>28577</v>
      </c>
      <c r="F38" s="1428"/>
      <c r="G38" s="1428">
        <v>1013</v>
      </c>
      <c r="H38" s="1428">
        <v>1138</v>
      </c>
      <c r="I38" s="1419">
        <f t="shared" si="1"/>
        <v>510060</v>
      </c>
      <c r="J38" s="28"/>
    </row>
    <row r="39" spans="1:39" s="29" customFormat="1" ht="14.1" customHeight="1">
      <c r="A39" s="1426">
        <v>2011</v>
      </c>
      <c r="B39" s="1423">
        <v>504663</v>
      </c>
      <c r="C39" s="1423"/>
      <c r="D39" s="1423"/>
      <c r="E39" s="1424">
        <v>30247</v>
      </c>
      <c r="F39" s="1424"/>
      <c r="G39" s="1424">
        <v>1103</v>
      </c>
      <c r="H39" s="1424">
        <v>1158</v>
      </c>
      <c r="I39" s="1419">
        <f t="shared" si="1"/>
        <v>537171</v>
      </c>
      <c r="J39" s="28"/>
    </row>
    <row r="40" spans="1:39" ht="14.1" customHeight="1">
      <c r="A40" s="1429">
        <v>2012</v>
      </c>
      <c r="B40" s="1423">
        <v>530915</v>
      </c>
      <c r="C40" s="1423"/>
      <c r="D40" s="1423"/>
      <c r="E40" s="1424">
        <v>32258</v>
      </c>
      <c r="F40" s="1424"/>
      <c r="G40" s="1424">
        <v>1181</v>
      </c>
      <c r="H40" s="1424">
        <v>1212</v>
      </c>
      <c r="I40" s="1419">
        <f t="shared" si="1"/>
        <v>565566</v>
      </c>
      <c r="J40" s="25"/>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row>
    <row r="41" spans="1:39" ht="14.1" customHeight="1">
      <c r="A41" s="1429">
        <v>2013</v>
      </c>
      <c r="B41" s="1423">
        <v>564007</v>
      </c>
      <c r="C41" s="1423"/>
      <c r="D41" s="1423"/>
      <c r="E41" s="1424">
        <v>35065</v>
      </c>
      <c r="F41" s="1424"/>
      <c r="G41" s="1424">
        <v>1318</v>
      </c>
      <c r="H41" s="1424">
        <v>1074</v>
      </c>
      <c r="I41" s="1419">
        <f t="shared" si="1"/>
        <v>601464</v>
      </c>
      <c r="J41" s="25"/>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row>
    <row r="42" spans="1:39" ht="14.1" customHeight="1">
      <c r="A42" s="1430">
        <v>2014</v>
      </c>
      <c r="B42" s="1431">
        <v>579873</v>
      </c>
      <c r="C42" s="1431"/>
      <c r="D42" s="1431"/>
      <c r="E42" s="1432">
        <v>36254</v>
      </c>
      <c r="F42" s="1432"/>
      <c r="G42" s="1432">
        <v>1123</v>
      </c>
      <c r="H42" s="1432">
        <v>1207</v>
      </c>
      <c r="I42" s="1419">
        <f t="shared" si="1"/>
        <v>618457</v>
      </c>
      <c r="J42" s="25"/>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row>
    <row r="43" spans="1:39" ht="14.1" customHeight="1">
      <c r="A43" s="1429">
        <v>2015</v>
      </c>
      <c r="B43" s="1423">
        <v>578121</v>
      </c>
      <c r="C43" s="1423"/>
      <c r="D43" s="1423"/>
      <c r="E43" s="1424">
        <v>37735</v>
      </c>
      <c r="F43" s="1424"/>
      <c r="G43" s="1424">
        <v>1119</v>
      </c>
      <c r="H43" s="1424">
        <v>1087</v>
      </c>
      <c r="I43" s="1419">
        <f t="shared" si="1"/>
        <v>618062</v>
      </c>
      <c r="J43" s="25"/>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row>
    <row r="44" spans="1:39" ht="14.1" customHeight="1">
      <c r="A44" s="1429">
        <v>2016</v>
      </c>
      <c r="B44" s="1423">
        <v>607753</v>
      </c>
      <c r="C44" s="1423"/>
      <c r="D44" s="1423"/>
      <c r="E44" s="1424">
        <v>40406</v>
      </c>
      <c r="F44" s="1424"/>
      <c r="G44" s="1424">
        <v>1180</v>
      </c>
      <c r="H44" s="1424">
        <v>1072</v>
      </c>
      <c r="I44" s="1419">
        <f t="shared" si="1"/>
        <v>650411</v>
      </c>
      <c r="J44" s="25"/>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row>
    <row r="45" spans="1:39" ht="14.1" customHeight="1">
      <c r="A45" s="1429">
        <v>2017</v>
      </c>
      <c r="B45" s="1423">
        <v>604298</v>
      </c>
      <c r="C45" s="1423"/>
      <c r="D45" s="1423"/>
      <c r="E45" s="1424">
        <v>43932</v>
      </c>
      <c r="F45" s="1424"/>
      <c r="G45" s="1424">
        <v>1071</v>
      </c>
      <c r="H45" s="1424">
        <v>1049</v>
      </c>
      <c r="I45" s="1419">
        <f t="shared" si="1"/>
        <v>650350</v>
      </c>
      <c r="J45" s="25"/>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row>
    <row r="46" spans="1:39" s="16" customFormat="1" ht="14.1" customHeight="1">
      <c r="A46" s="1429">
        <v>2018</v>
      </c>
      <c r="B46" s="1423">
        <v>599174</v>
      </c>
      <c r="C46" s="1423"/>
      <c r="D46" s="1423"/>
      <c r="E46" s="1424">
        <v>46360</v>
      </c>
      <c r="F46" s="1424"/>
      <c r="G46" s="1424">
        <v>1049</v>
      </c>
      <c r="H46" s="1424">
        <v>989</v>
      </c>
      <c r="I46" s="1433">
        <f t="shared" si="1"/>
        <v>647572</v>
      </c>
      <c r="J46" s="25"/>
    </row>
    <row r="47" spans="1:39" s="16" customFormat="1" ht="14.1" customHeight="1">
      <c r="A47" s="1429">
        <v>2019</v>
      </c>
      <c r="B47" s="1423">
        <v>621272</v>
      </c>
      <c r="C47" s="1423">
        <v>447992</v>
      </c>
      <c r="D47" s="1423">
        <v>173280</v>
      </c>
      <c r="E47" s="1424">
        <v>45571</v>
      </c>
      <c r="F47" s="1424">
        <v>1327</v>
      </c>
      <c r="G47" s="1424">
        <v>1159</v>
      </c>
      <c r="H47" s="1424">
        <v>1096</v>
      </c>
      <c r="I47" s="1433">
        <f>B47+E47+G47+H47</f>
        <v>669098</v>
      </c>
      <c r="J47" s="25"/>
    </row>
    <row r="48" spans="1:39" s="16" customFormat="1" ht="14.1" customHeight="1">
      <c r="A48" s="1429">
        <v>2020</v>
      </c>
      <c r="B48" s="1423">
        <v>603669</v>
      </c>
      <c r="C48" s="1423">
        <v>450910</v>
      </c>
      <c r="D48" s="1423">
        <v>154962</v>
      </c>
      <c r="E48" s="1424">
        <v>46105</v>
      </c>
      <c r="F48" s="1424">
        <v>1334</v>
      </c>
      <c r="G48" s="1424">
        <v>1050</v>
      </c>
      <c r="H48" s="1424">
        <v>1153</v>
      </c>
      <c r="I48" s="1433">
        <f>B48+E48+F48+G48+H48</f>
        <v>653311</v>
      </c>
      <c r="J48" s="25"/>
    </row>
    <row r="49" spans="1:10" s="16" customFormat="1" ht="14.1" customHeight="1">
      <c r="A49" s="1429">
        <v>2021</v>
      </c>
      <c r="B49" s="1423">
        <v>594701</v>
      </c>
      <c r="C49" s="1423">
        <v>450467</v>
      </c>
      <c r="D49" s="1423">
        <v>146353</v>
      </c>
      <c r="E49" s="1424">
        <v>54968</v>
      </c>
      <c r="F49" s="1424">
        <v>1118</v>
      </c>
      <c r="G49" s="1424">
        <v>959</v>
      </c>
      <c r="H49" s="1424">
        <v>1160</v>
      </c>
      <c r="I49" s="1433">
        <v>652906</v>
      </c>
      <c r="J49" s="25"/>
    </row>
    <row r="50" spans="1:10" s="16" customFormat="1" ht="14.1" customHeight="1">
      <c r="A50" s="1429">
        <v>2022</v>
      </c>
      <c r="B50" s="1423">
        <v>589155</v>
      </c>
      <c r="C50" s="1423">
        <v>457510</v>
      </c>
      <c r="D50" s="1423">
        <v>133777</v>
      </c>
      <c r="E50" s="1424">
        <v>54476</v>
      </c>
      <c r="F50" s="1424">
        <v>1092</v>
      </c>
      <c r="G50" s="1424">
        <v>918</v>
      </c>
      <c r="H50" s="1424">
        <v>1214</v>
      </c>
      <c r="I50" s="1433">
        <v>646855</v>
      </c>
      <c r="J50" s="25"/>
    </row>
    <row r="51" spans="1:10" s="21" customFormat="1" ht="26.25" customHeight="1">
      <c r="A51" s="1459" t="s">
        <v>1071</v>
      </c>
      <c r="B51" s="1460"/>
      <c r="C51" s="1460"/>
      <c r="D51" s="1460"/>
      <c r="E51" s="1460"/>
      <c r="F51" s="1460"/>
      <c r="G51" s="1460"/>
      <c r="H51" s="1460"/>
      <c r="I51" s="1461"/>
      <c r="J51" s="23"/>
    </row>
    <row r="52" spans="1:10" s="21" customFormat="1" ht="30.75" customHeight="1">
      <c r="A52" s="1459" t="s">
        <v>1072</v>
      </c>
      <c r="B52" s="1460"/>
      <c r="C52" s="1460"/>
      <c r="D52" s="1460"/>
      <c r="E52" s="1460"/>
      <c r="F52" s="1460"/>
      <c r="G52" s="1460"/>
      <c r="H52" s="1460"/>
      <c r="I52" s="1461"/>
      <c r="J52" s="23"/>
    </row>
    <row r="53" spans="1:10" s="21" customFormat="1" ht="25.5" customHeight="1">
      <c r="A53" s="1471" t="s">
        <v>1073</v>
      </c>
      <c r="B53" s="1472"/>
      <c r="C53" s="1472"/>
      <c r="D53" s="1472"/>
      <c r="E53" s="1472"/>
      <c r="F53" s="1472"/>
      <c r="G53" s="1472"/>
      <c r="H53" s="1472"/>
      <c r="I53" s="1473"/>
      <c r="J53" s="23"/>
    </row>
    <row r="54" spans="1:10" s="21" customFormat="1" ht="32.25" customHeight="1">
      <c r="A54" s="1471" t="s">
        <v>1074</v>
      </c>
      <c r="B54" s="1472"/>
      <c r="C54" s="1472"/>
      <c r="D54" s="1472"/>
      <c r="E54" s="1472"/>
      <c r="F54" s="1472"/>
      <c r="G54" s="1472"/>
      <c r="H54" s="1472"/>
      <c r="I54" s="1473"/>
      <c r="J54" s="23"/>
    </row>
    <row r="55" spans="1:10" ht="47.25" customHeight="1">
      <c r="A55" s="1474" t="s">
        <v>1075</v>
      </c>
      <c r="B55" s="1475"/>
      <c r="C55" s="1475"/>
      <c r="D55" s="1475"/>
      <c r="E55" s="1475"/>
      <c r="F55" s="1475"/>
      <c r="G55" s="1475"/>
      <c r="H55" s="1475"/>
      <c r="I55" s="1476"/>
      <c r="J55" s="14"/>
    </row>
    <row r="56" spans="1:10" ht="26.25" customHeight="1">
      <c r="A56" s="1477" t="s">
        <v>1076</v>
      </c>
      <c r="B56" s="1478"/>
      <c r="C56" s="1478"/>
      <c r="D56" s="1478"/>
      <c r="E56" s="1478"/>
      <c r="F56" s="1478"/>
      <c r="G56" s="1478"/>
      <c r="H56" s="1478"/>
      <c r="I56" s="1479"/>
      <c r="J56" s="14"/>
    </row>
    <row r="57" spans="1:10" ht="49.5" customHeight="1">
      <c r="A57" s="1474" t="s">
        <v>1077</v>
      </c>
      <c r="B57" s="1475"/>
      <c r="C57" s="1475"/>
      <c r="D57" s="1475"/>
      <c r="E57" s="1475"/>
      <c r="F57" s="1475"/>
      <c r="G57" s="1475"/>
      <c r="H57" s="1475"/>
      <c r="I57" s="1476"/>
      <c r="J57" s="14"/>
    </row>
    <row r="58" spans="1:10" ht="46.5" customHeight="1" thickBot="1">
      <c r="A58" s="1468" t="s">
        <v>77</v>
      </c>
      <c r="B58" s="1469"/>
      <c r="C58" s="1469"/>
      <c r="D58" s="1469"/>
      <c r="E58" s="1469"/>
      <c r="F58" s="1469"/>
      <c r="G58" s="1469"/>
      <c r="H58" s="1469"/>
      <c r="I58" s="1470"/>
    </row>
    <row r="59" spans="1:10" ht="14.1" customHeight="1"/>
    <row r="60" spans="1:10" ht="14.1" customHeight="1"/>
    <row r="61" spans="1:10" ht="14.1" customHeight="1"/>
    <row r="62" spans="1:10" ht="14.1" customHeight="1"/>
    <row r="63" spans="1:10" ht="14.1" customHeight="1"/>
    <row r="64" spans="1:10"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row r="206" ht="14.1" customHeight="1"/>
    <row r="207" ht="14.1" customHeight="1"/>
    <row r="208" ht="14.1" customHeight="1"/>
    <row r="209" ht="14.1" customHeight="1"/>
    <row r="210" ht="14.1" customHeight="1"/>
    <row r="211" ht="14.1" customHeight="1"/>
    <row r="212" ht="14.1" customHeight="1"/>
    <row r="213" ht="14.1" customHeight="1"/>
    <row r="214" ht="14.1" customHeight="1"/>
    <row r="215" ht="14.1" customHeight="1"/>
    <row r="216" ht="14.1" customHeight="1"/>
    <row r="217" ht="14.1" customHeight="1"/>
    <row r="218" ht="14.1" customHeight="1"/>
    <row r="219" ht="14.1" customHeight="1"/>
    <row r="220" ht="14.1" customHeight="1"/>
    <row r="221" ht="14.1" customHeight="1"/>
    <row r="222" ht="14.1" customHeight="1"/>
    <row r="223" ht="14.1" customHeight="1"/>
    <row r="224" ht="14.1" customHeight="1"/>
    <row r="225" ht="14.1" customHeight="1"/>
    <row r="226" ht="14.1" customHeight="1"/>
    <row r="227" ht="14.1" customHeight="1"/>
    <row r="228" ht="14.1" customHeight="1"/>
    <row r="229" ht="14.1" customHeight="1"/>
    <row r="230" ht="14.1" customHeight="1"/>
    <row r="231" ht="14.1" customHeight="1"/>
    <row r="232" ht="14.1" customHeight="1"/>
    <row r="233" ht="14.1" customHeight="1"/>
    <row r="234" ht="14.1" customHeight="1"/>
    <row r="235" ht="14.1" customHeight="1"/>
    <row r="236" ht="14.1" customHeight="1"/>
    <row r="237" ht="14.1" customHeight="1"/>
    <row r="238" ht="14.1" customHeight="1"/>
    <row r="239" ht="14.1" customHeight="1"/>
    <row r="240" ht="14.1" customHeight="1"/>
    <row r="241" ht="14.1" customHeight="1"/>
    <row r="242" ht="14.1" customHeight="1"/>
    <row r="243" ht="14.1" customHeight="1"/>
    <row r="244" ht="14.1" customHeight="1"/>
    <row r="245" ht="14.1" customHeight="1"/>
    <row r="246" ht="14.1" customHeight="1"/>
    <row r="247" ht="14.1" customHeight="1"/>
    <row r="248" ht="14.1" customHeight="1"/>
    <row r="249" ht="14.1" customHeight="1"/>
    <row r="250" ht="14.1" customHeight="1"/>
    <row r="251" ht="14.1" customHeight="1"/>
    <row r="252" ht="14.1" customHeight="1"/>
    <row r="253" ht="14.1" customHeight="1"/>
    <row r="254" ht="14.1" customHeight="1"/>
    <row r="255" ht="14.1" customHeight="1"/>
    <row r="256" ht="14.1" customHeight="1"/>
    <row r="257" ht="14.1" customHeight="1"/>
    <row r="258" ht="14.1" customHeight="1"/>
    <row r="259" ht="14.1" customHeight="1"/>
    <row r="260" ht="14.1" customHeight="1"/>
    <row r="261" ht="14.1" customHeight="1"/>
    <row r="262" ht="14.1" customHeight="1"/>
    <row r="263" ht="14.1" customHeight="1"/>
    <row r="264" ht="14.1" customHeight="1"/>
    <row r="265" ht="14.1" customHeight="1"/>
    <row r="266" ht="14.1" customHeight="1"/>
    <row r="267" ht="14.1" customHeight="1"/>
    <row r="268" ht="14.1" customHeight="1"/>
    <row r="269" ht="14.1" customHeight="1"/>
    <row r="270" ht="14.1" customHeight="1"/>
    <row r="271" ht="14.1" customHeight="1"/>
    <row r="272" ht="14.1" customHeight="1"/>
    <row r="273" ht="14.1" customHeight="1"/>
    <row r="274" ht="14.1" customHeight="1"/>
    <row r="275" ht="14.1" customHeight="1"/>
    <row r="276" ht="14.1" customHeight="1"/>
    <row r="277" ht="14.1" customHeight="1"/>
    <row r="278" ht="14.1" customHeight="1"/>
    <row r="279" ht="14.1" customHeight="1"/>
    <row r="280" ht="14.1" customHeight="1"/>
    <row r="281" ht="14.1" customHeight="1"/>
    <row r="282" ht="14.1" customHeight="1"/>
    <row r="283" ht="14.1" customHeight="1"/>
    <row r="284" ht="14.1" customHeight="1"/>
    <row r="285" ht="14.1" customHeight="1"/>
    <row r="286" ht="14.1" customHeight="1"/>
    <row r="287" ht="14.1" customHeight="1"/>
    <row r="288" ht="14.1" customHeight="1"/>
    <row r="289" ht="14.1" customHeight="1"/>
    <row r="290" ht="14.1" customHeight="1"/>
    <row r="291" ht="14.1" customHeight="1"/>
    <row r="292" ht="14.1" customHeight="1"/>
    <row r="293" ht="14.1" customHeight="1"/>
    <row r="294" ht="14.1" customHeight="1"/>
    <row r="295" ht="14.1" customHeight="1"/>
    <row r="296" ht="14.1" customHeight="1"/>
    <row r="297" ht="14.1" customHeight="1"/>
    <row r="298" ht="14.1" customHeight="1"/>
    <row r="299" ht="14.1" customHeight="1"/>
    <row r="300" ht="14.1" customHeight="1"/>
    <row r="301" ht="14.1" customHeight="1"/>
    <row r="302" ht="14.1" customHeight="1"/>
    <row r="303" ht="14.1" customHeight="1"/>
    <row r="304" ht="14.1" customHeight="1"/>
    <row r="305" ht="14.1" customHeight="1"/>
    <row r="306" ht="14.1" customHeight="1"/>
    <row r="307" ht="14.1" customHeight="1"/>
    <row r="308" ht="14.1" customHeight="1"/>
    <row r="309" ht="14.1" customHeight="1"/>
    <row r="310" ht="14.1" customHeight="1"/>
    <row r="311" ht="14.1" customHeight="1"/>
    <row r="312" ht="14.1" customHeight="1"/>
    <row r="313" ht="14.1" customHeight="1"/>
    <row r="314" ht="14.1" customHeight="1"/>
    <row r="315" ht="14.1" customHeight="1"/>
    <row r="316" ht="14.1" customHeight="1"/>
    <row r="317" ht="14.1" customHeight="1"/>
    <row r="318" ht="14.1" customHeight="1"/>
    <row r="319" ht="14.1" customHeight="1"/>
    <row r="320" ht="14.1" customHeight="1"/>
    <row r="321" ht="14.1" customHeight="1"/>
    <row r="322" ht="14.1" customHeight="1"/>
    <row r="323" ht="14.1" customHeight="1"/>
    <row r="324" ht="14.1" customHeight="1"/>
    <row r="325" ht="14.1" customHeight="1"/>
    <row r="326" ht="14.1" customHeight="1"/>
    <row r="327" ht="14.1" customHeight="1"/>
    <row r="328" ht="14.1" customHeight="1"/>
    <row r="329" ht="14.1" customHeight="1"/>
    <row r="330" ht="14.1" customHeight="1"/>
    <row r="331" ht="14.1" customHeight="1"/>
    <row r="332" ht="14.1" customHeight="1"/>
    <row r="333" ht="14.1" customHeight="1"/>
    <row r="334" ht="14.1" customHeight="1"/>
    <row r="335" ht="14.1" customHeight="1"/>
    <row r="336" ht="14.1" customHeight="1"/>
    <row r="337" ht="14.1" customHeight="1"/>
    <row r="338" ht="14.1" customHeight="1"/>
    <row r="339" ht="14.1" customHeight="1"/>
    <row r="340" ht="14.1" customHeight="1"/>
    <row r="341" ht="14.1" customHeight="1"/>
    <row r="342" ht="14.1" customHeight="1"/>
    <row r="343" ht="14.1" customHeight="1"/>
    <row r="344" ht="14.1" customHeight="1"/>
    <row r="345" ht="14.1" customHeight="1"/>
    <row r="346" ht="14.1" customHeight="1"/>
    <row r="347" ht="14.1" customHeight="1"/>
    <row r="348" ht="14.1" customHeight="1"/>
    <row r="349" ht="14.1" customHeight="1"/>
    <row r="350" ht="14.1" customHeight="1"/>
    <row r="351" ht="14.1" customHeight="1"/>
    <row r="352" ht="14.1" customHeight="1"/>
    <row r="353" ht="14.1" customHeight="1"/>
    <row r="354" ht="14.1" customHeight="1"/>
    <row r="355" ht="14.1" customHeight="1"/>
    <row r="356" ht="14.1" customHeight="1"/>
    <row r="357" ht="14.1" customHeight="1"/>
    <row r="358" ht="14.1" customHeight="1"/>
    <row r="359" ht="14.1" customHeight="1"/>
    <row r="360" ht="14.1" customHeight="1"/>
    <row r="361" ht="14.1" customHeight="1"/>
    <row r="362" ht="14.1" customHeight="1"/>
    <row r="363" ht="14.1" customHeight="1"/>
    <row r="364" ht="14.1" customHeight="1"/>
    <row r="365" ht="14.1" customHeight="1"/>
    <row r="366" ht="14.1" customHeight="1"/>
    <row r="367" ht="14.1" customHeight="1"/>
    <row r="368" ht="14.1" customHeight="1"/>
    <row r="369" ht="14.1" customHeight="1"/>
    <row r="370" ht="14.1" customHeight="1"/>
    <row r="371" ht="14.1" customHeight="1"/>
    <row r="372" ht="14.1" customHeight="1"/>
    <row r="373" ht="14.1" customHeight="1"/>
    <row r="374" ht="14.1" customHeight="1"/>
    <row r="375" ht="14.1" customHeight="1"/>
    <row r="376" ht="14.1" customHeight="1"/>
    <row r="377" ht="14.1" customHeight="1"/>
    <row r="378" ht="14.1" customHeight="1"/>
    <row r="379" ht="14.1" customHeight="1"/>
    <row r="380" ht="14.1" customHeight="1"/>
    <row r="381" ht="14.1" customHeight="1"/>
    <row r="382" ht="14.1" customHeight="1"/>
    <row r="383" ht="14.1" customHeight="1"/>
    <row r="384" ht="14.1" customHeight="1"/>
    <row r="385" ht="14.1" customHeight="1"/>
    <row r="386" ht="14.1" customHeight="1"/>
    <row r="387" ht="14.1" customHeight="1"/>
    <row r="388" ht="14.1" customHeight="1"/>
    <row r="389" ht="14.1" customHeight="1"/>
    <row r="390" ht="14.1" customHeight="1"/>
    <row r="391" ht="14.1" customHeight="1"/>
    <row r="392" ht="14.1" customHeight="1"/>
    <row r="393" ht="14.1" customHeight="1"/>
    <row r="394" ht="14.1" customHeight="1"/>
    <row r="395" ht="14.1" customHeight="1"/>
    <row r="396" ht="14.1" customHeight="1"/>
    <row r="397" ht="14.1" customHeight="1"/>
    <row r="398" ht="14.1" customHeight="1"/>
    <row r="399" ht="14.1" customHeight="1"/>
    <row r="400" ht="14.1" customHeight="1"/>
    <row r="401" ht="14.1" customHeight="1"/>
    <row r="402" ht="14.1" customHeight="1"/>
    <row r="403" ht="14.1" customHeight="1"/>
    <row r="404" ht="14.1" customHeight="1"/>
    <row r="405" ht="14.1" customHeight="1"/>
    <row r="406" ht="14.1" customHeight="1"/>
    <row r="407" ht="14.1" customHeight="1"/>
    <row r="408" ht="14.1" customHeight="1"/>
    <row r="409" ht="14.1" customHeight="1"/>
    <row r="410" ht="14.1" customHeight="1"/>
    <row r="411" ht="14.1" customHeight="1"/>
    <row r="412" ht="14.1" customHeight="1"/>
    <row r="413" ht="14.1" customHeight="1"/>
    <row r="414" ht="14.1" customHeight="1"/>
    <row r="415" ht="14.1" customHeight="1"/>
    <row r="416" ht="14.1" customHeight="1"/>
    <row r="417" ht="14.1" customHeight="1"/>
    <row r="418" ht="14.1" customHeight="1"/>
    <row r="419" ht="14.1" customHeight="1"/>
    <row r="420" ht="14.1" customHeight="1"/>
    <row r="421" ht="14.1" customHeight="1"/>
    <row r="422" ht="14.1" customHeight="1"/>
    <row r="423" ht="14.1" customHeight="1"/>
    <row r="424" ht="14.1" customHeight="1"/>
    <row r="425" ht="14.1" customHeight="1"/>
    <row r="426" ht="14.1" customHeight="1"/>
    <row r="427" ht="14.1" customHeight="1"/>
    <row r="428" ht="14.1" customHeight="1"/>
    <row r="429" ht="14.1" customHeight="1"/>
    <row r="430" ht="14.1" customHeight="1"/>
    <row r="431" ht="14.1" customHeight="1"/>
    <row r="432" ht="14.1" customHeight="1"/>
    <row r="433" ht="14.1" customHeight="1"/>
    <row r="434" ht="14.1" customHeight="1"/>
    <row r="435" ht="14.1" customHeight="1"/>
    <row r="436" ht="14.1" customHeight="1"/>
    <row r="437" ht="14.1" customHeight="1"/>
    <row r="438" ht="14.1" customHeight="1"/>
    <row r="439" ht="14.1" customHeight="1"/>
    <row r="440" ht="14.1" customHeight="1"/>
    <row r="441" ht="14.1" customHeight="1"/>
    <row r="442" ht="14.1" customHeight="1"/>
    <row r="443" ht="14.1" customHeight="1"/>
    <row r="444" ht="14.1" customHeight="1"/>
    <row r="445" ht="14.1" customHeight="1"/>
    <row r="446" ht="14.1" customHeight="1"/>
    <row r="447" ht="14.1" customHeight="1"/>
    <row r="448" ht="14.1" customHeight="1"/>
    <row r="449" ht="14.1" customHeight="1"/>
    <row r="450" ht="14.1" customHeight="1"/>
    <row r="451" ht="14.1" customHeight="1"/>
    <row r="452" ht="14.1" customHeight="1"/>
    <row r="453" ht="14.1" customHeight="1"/>
    <row r="454" ht="14.1" customHeight="1"/>
    <row r="455" ht="14.1" customHeight="1"/>
    <row r="456" ht="14.1" customHeight="1"/>
    <row r="457" ht="14.1" customHeight="1"/>
    <row r="458" ht="14.1" customHeight="1"/>
    <row r="459" ht="14.1" customHeight="1"/>
    <row r="460" ht="14.1" customHeight="1"/>
    <row r="461" ht="14.1" customHeight="1"/>
    <row r="462" ht="14.1" customHeight="1"/>
    <row r="463" ht="14.1" customHeight="1"/>
    <row r="464" ht="14.1" customHeight="1"/>
    <row r="465" ht="14.1" customHeight="1"/>
    <row r="466" ht="14.1" customHeight="1"/>
    <row r="467" ht="14.1" customHeight="1"/>
    <row r="468" ht="14.1" customHeight="1"/>
    <row r="469" ht="14.1" customHeight="1"/>
    <row r="470" ht="14.1" customHeight="1"/>
    <row r="471" ht="14.1" customHeight="1"/>
    <row r="472" ht="14.1" customHeight="1"/>
    <row r="473" ht="14.1" customHeight="1"/>
    <row r="474" ht="14.1" customHeight="1"/>
    <row r="475" ht="14.1" customHeight="1"/>
    <row r="476" ht="14.1" customHeight="1"/>
    <row r="477" ht="14.1" customHeight="1"/>
    <row r="478" ht="14.1" customHeight="1"/>
    <row r="479" ht="14.1" customHeight="1"/>
    <row r="480" ht="14.1" customHeight="1"/>
    <row r="481" ht="14.1" customHeight="1"/>
    <row r="482" ht="14.1" customHeight="1"/>
    <row r="483" ht="14.1" customHeight="1"/>
    <row r="484" ht="14.1" customHeight="1"/>
    <row r="485" ht="14.1" customHeight="1"/>
    <row r="486" ht="14.1" customHeight="1"/>
    <row r="487" ht="14.1" customHeight="1"/>
    <row r="488" ht="14.1" customHeight="1"/>
    <row r="489" ht="14.1" customHeight="1"/>
    <row r="490" ht="14.1" customHeight="1"/>
    <row r="491" ht="14.1" customHeight="1"/>
    <row r="492" ht="14.1" customHeight="1"/>
    <row r="493" ht="14.1" customHeight="1"/>
    <row r="494" ht="14.1" customHeight="1"/>
    <row r="495" ht="14.1" customHeight="1"/>
    <row r="496" ht="14.1" customHeight="1"/>
    <row r="497" ht="14.1" customHeight="1"/>
    <row r="498" ht="14.1" customHeight="1"/>
    <row r="499" ht="14.1" customHeight="1"/>
    <row r="500" ht="14.1" customHeight="1"/>
    <row r="501" ht="14.1" customHeight="1"/>
    <row r="502" ht="14.1" customHeight="1"/>
    <row r="503" ht="14.1" customHeight="1"/>
    <row r="504" ht="14.1" customHeight="1"/>
    <row r="505" ht="14.1" customHeight="1"/>
    <row r="506" ht="14.1" customHeight="1"/>
    <row r="507" ht="14.1" customHeight="1"/>
    <row r="508" ht="14.1" customHeight="1"/>
    <row r="509" ht="14.1" customHeight="1"/>
    <row r="510" ht="14.1" customHeight="1"/>
    <row r="511" ht="14.1" customHeight="1"/>
    <row r="512" ht="14.1" customHeight="1"/>
    <row r="513" ht="14.1" customHeight="1"/>
    <row r="514" ht="14.1" customHeight="1"/>
    <row r="515" ht="14.1" customHeight="1"/>
    <row r="516" ht="14.1" customHeight="1"/>
    <row r="517" ht="14.1" customHeight="1"/>
    <row r="518" ht="14.1" customHeight="1"/>
    <row r="519" ht="14.1" customHeight="1"/>
    <row r="520" ht="14.1" customHeight="1"/>
    <row r="521" ht="14.1" customHeight="1"/>
    <row r="522" ht="14.1" customHeight="1"/>
    <row r="523" ht="14.1" customHeight="1"/>
    <row r="524" ht="14.1" customHeight="1"/>
    <row r="525" ht="14.1" customHeight="1"/>
    <row r="526" ht="14.1" customHeight="1"/>
    <row r="527" ht="14.1" customHeight="1"/>
    <row r="528" ht="14.1" customHeight="1"/>
    <row r="529" ht="14.1" customHeight="1"/>
    <row r="530" ht="14.1" customHeight="1"/>
    <row r="531" ht="14.1" customHeight="1"/>
    <row r="532" ht="14.1" customHeight="1"/>
    <row r="533" ht="14.1" customHeight="1"/>
    <row r="534" ht="14.1" customHeight="1"/>
    <row r="535" ht="14.1" customHeight="1"/>
    <row r="536" ht="14.1" customHeight="1"/>
    <row r="537" ht="14.1" customHeight="1"/>
    <row r="538" ht="14.1" customHeight="1"/>
    <row r="539" ht="14.1" customHeight="1"/>
    <row r="540" ht="14.1" customHeight="1"/>
    <row r="541" ht="14.1" customHeight="1"/>
    <row r="542" ht="14.1" customHeight="1"/>
    <row r="543" ht="14.1" customHeight="1"/>
    <row r="544" ht="14.1" customHeight="1"/>
    <row r="545" ht="14.1" customHeight="1"/>
    <row r="546" ht="14.1" customHeight="1"/>
    <row r="547" ht="14.1" customHeight="1"/>
    <row r="548" ht="14.1" customHeight="1"/>
    <row r="549" ht="14.1" customHeight="1"/>
    <row r="550" ht="14.1" customHeight="1"/>
    <row r="551" ht="14.1" customHeight="1"/>
    <row r="552" ht="14.1" customHeight="1"/>
    <row r="553" ht="14.1" customHeight="1"/>
    <row r="554" ht="14.1" customHeight="1"/>
    <row r="555" ht="14.1" customHeight="1"/>
    <row r="556" ht="14.1" customHeight="1"/>
    <row r="557" ht="14.1" customHeight="1"/>
    <row r="558" ht="14.1" customHeight="1"/>
    <row r="559" ht="14.1" customHeight="1"/>
    <row r="560" ht="14.1" customHeight="1"/>
    <row r="561" ht="14.1" customHeight="1"/>
    <row r="562" ht="14.1" customHeight="1"/>
    <row r="563" ht="14.1" customHeight="1"/>
    <row r="564" ht="14.1" customHeight="1"/>
    <row r="565" ht="14.1" customHeight="1"/>
    <row r="566" ht="14.1" customHeight="1"/>
    <row r="567" ht="14.1" customHeight="1"/>
    <row r="568" ht="14.1" customHeight="1"/>
    <row r="569" ht="14.1" customHeight="1"/>
    <row r="570" ht="14.1" customHeight="1"/>
    <row r="571" ht="14.1" customHeight="1"/>
    <row r="572" ht="14.1" customHeight="1"/>
    <row r="573" ht="14.1" customHeight="1"/>
    <row r="574" ht="14.1" customHeight="1"/>
    <row r="575" ht="14.1" customHeight="1"/>
    <row r="576" ht="14.1" customHeight="1"/>
    <row r="577" ht="14.1" customHeight="1"/>
    <row r="578" ht="14.1" customHeight="1"/>
    <row r="579" ht="14.1" customHeight="1"/>
    <row r="580" ht="14.1" customHeight="1"/>
    <row r="581" ht="14.1" customHeight="1"/>
    <row r="582" ht="14.1" customHeight="1"/>
    <row r="583" ht="14.1" customHeight="1"/>
    <row r="584" ht="14.1" customHeight="1"/>
    <row r="585" ht="14.1" customHeight="1"/>
    <row r="586" ht="14.1" customHeight="1"/>
    <row r="587" ht="14.1" customHeight="1"/>
    <row r="588" ht="14.1" customHeight="1"/>
    <row r="589" ht="14.1" customHeight="1"/>
    <row r="590" ht="14.1" customHeight="1"/>
    <row r="591" ht="14.1" customHeight="1"/>
    <row r="592" ht="14.1" customHeight="1"/>
    <row r="593" ht="14.1" customHeight="1"/>
    <row r="594" ht="14.1" customHeight="1"/>
    <row r="595" ht="14.1" customHeight="1"/>
    <row r="596" ht="14.1" customHeight="1"/>
    <row r="597" ht="14.1" customHeight="1"/>
    <row r="598" ht="14.1" customHeight="1"/>
    <row r="599" ht="14.1" customHeight="1"/>
    <row r="600" ht="14.1" customHeight="1"/>
    <row r="601" ht="14.1" customHeight="1"/>
    <row r="602" ht="14.1" customHeight="1"/>
    <row r="603" ht="14.1" customHeight="1"/>
    <row r="604" ht="14.1" customHeight="1"/>
    <row r="605" ht="14.1" customHeight="1"/>
    <row r="606" ht="14.1" customHeight="1"/>
    <row r="607" ht="14.1" customHeight="1"/>
    <row r="608" ht="14.1" customHeight="1"/>
    <row r="609" ht="14.1" customHeight="1"/>
    <row r="610" ht="14.1" customHeight="1"/>
    <row r="611" ht="14.1" customHeight="1"/>
    <row r="612" ht="14.1" customHeight="1"/>
    <row r="613" ht="14.1" customHeight="1"/>
    <row r="614" ht="14.1" customHeight="1"/>
    <row r="615" ht="14.1" customHeight="1"/>
    <row r="616" ht="14.1" customHeight="1"/>
    <row r="617" ht="14.1" customHeight="1"/>
    <row r="618" ht="14.1" customHeight="1"/>
    <row r="619" ht="14.1" customHeight="1"/>
    <row r="620" ht="14.1" customHeight="1"/>
    <row r="621" ht="14.1" customHeight="1"/>
    <row r="622" ht="14.1" customHeight="1"/>
    <row r="623" ht="14.1" customHeight="1"/>
    <row r="624" ht="14.1" customHeight="1"/>
    <row r="625" ht="14.1" customHeight="1"/>
    <row r="626" ht="14.1" customHeight="1"/>
    <row r="627" ht="14.1" customHeight="1"/>
    <row r="628" ht="14.1" customHeight="1"/>
    <row r="629" ht="14.1" customHeight="1"/>
    <row r="630" ht="14.1" customHeight="1"/>
    <row r="631" ht="14.1" customHeight="1"/>
    <row r="632" ht="14.1" customHeight="1"/>
    <row r="633" ht="14.1" customHeight="1"/>
    <row r="634" ht="14.1" customHeight="1"/>
    <row r="635" ht="14.1" customHeight="1"/>
    <row r="636" ht="14.1" customHeight="1"/>
    <row r="637" ht="14.1" customHeight="1"/>
    <row r="638" ht="14.1" customHeight="1"/>
    <row r="639" ht="14.1" customHeight="1"/>
    <row r="640" ht="14.1" customHeight="1"/>
    <row r="641" ht="14.1" customHeight="1"/>
    <row r="642" ht="14.1" customHeight="1"/>
    <row r="643" ht="14.1" customHeight="1"/>
    <row r="644" ht="14.1" customHeight="1"/>
    <row r="645" ht="14.1" customHeight="1"/>
    <row r="646" ht="14.1" customHeight="1"/>
    <row r="647" ht="14.1" customHeight="1"/>
    <row r="648" ht="14.1" customHeight="1"/>
    <row r="649" ht="14.1" customHeight="1"/>
    <row r="650" ht="14.1" customHeight="1"/>
    <row r="651" ht="14.1" customHeight="1"/>
    <row r="652" ht="14.1" customHeight="1"/>
    <row r="653" ht="14.1" customHeight="1"/>
    <row r="654" ht="14.1" customHeight="1"/>
    <row r="655" ht="14.1" customHeight="1"/>
    <row r="656" ht="14.1" customHeight="1"/>
    <row r="657" ht="14.1" customHeight="1"/>
    <row r="658" ht="14.1" customHeight="1"/>
    <row r="659" ht="14.1" customHeight="1"/>
    <row r="660" ht="14.1" customHeight="1"/>
    <row r="661" ht="14.1" customHeight="1"/>
    <row r="662" ht="14.1" customHeight="1"/>
    <row r="663" ht="14.1" customHeight="1"/>
    <row r="664" ht="14.1" customHeight="1"/>
    <row r="665" ht="14.1" customHeight="1"/>
    <row r="666" ht="14.1" customHeight="1"/>
    <row r="667" ht="14.1" customHeight="1"/>
    <row r="668" ht="14.1" customHeight="1"/>
    <row r="669" ht="14.1" customHeight="1"/>
    <row r="670" ht="14.1" customHeight="1"/>
    <row r="671" ht="14.1" customHeight="1"/>
    <row r="672" ht="14.1" customHeight="1"/>
    <row r="673" ht="14.1" customHeight="1"/>
    <row r="674" ht="14.1" customHeight="1"/>
    <row r="675" ht="14.1" customHeight="1"/>
    <row r="676" ht="14.1" customHeight="1"/>
    <row r="677" ht="14.1" customHeight="1"/>
    <row r="678" ht="14.1" customHeight="1"/>
    <row r="679" ht="14.1" customHeight="1"/>
    <row r="680" ht="14.1" customHeight="1"/>
    <row r="681" ht="14.1" customHeight="1"/>
    <row r="682" ht="14.1" customHeight="1"/>
    <row r="683" ht="14.1" customHeight="1"/>
    <row r="684" ht="14.1" customHeight="1"/>
    <row r="685" ht="14.1" customHeight="1"/>
    <row r="686" ht="14.1" customHeight="1"/>
    <row r="687" ht="14.1" customHeight="1"/>
    <row r="688" ht="14.1" customHeight="1"/>
    <row r="689" ht="14.1" customHeight="1"/>
    <row r="690" ht="14.1" customHeight="1"/>
    <row r="691" ht="14.1" customHeight="1"/>
    <row r="692" ht="14.1" customHeight="1"/>
    <row r="693" ht="14.1" customHeight="1"/>
    <row r="694" ht="14.1" customHeight="1"/>
    <row r="695" ht="14.1" customHeight="1"/>
    <row r="696" ht="14.1" customHeight="1"/>
    <row r="697" ht="14.1" customHeight="1"/>
    <row r="698" ht="14.1" customHeight="1"/>
    <row r="699" ht="14.1" customHeight="1"/>
    <row r="700" ht="14.1" customHeight="1"/>
    <row r="701" ht="14.1" customHeight="1"/>
    <row r="702" ht="14.1" customHeight="1"/>
    <row r="703" ht="14.1" customHeight="1"/>
    <row r="704" ht="14.1" customHeight="1"/>
    <row r="705" ht="14.1" customHeight="1"/>
    <row r="706" ht="14.1" customHeight="1"/>
    <row r="707" ht="14.1" customHeight="1"/>
    <row r="708" ht="14.1" customHeight="1"/>
    <row r="709" ht="14.1" customHeight="1"/>
    <row r="710" ht="14.1" customHeight="1"/>
    <row r="711" ht="14.1" customHeight="1"/>
    <row r="712" ht="14.1" customHeight="1"/>
    <row r="713" ht="14.1" customHeight="1"/>
    <row r="714" ht="14.1" customHeight="1"/>
    <row r="715" ht="14.1" customHeight="1"/>
    <row r="716" ht="14.1" customHeight="1"/>
    <row r="717" ht="14.1" customHeight="1"/>
    <row r="718" ht="14.1" customHeight="1"/>
    <row r="719" ht="14.1" customHeight="1"/>
    <row r="720" ht="14.1" customHeight="1"/>
    <row r="721" ht="14.1" customHeight="1"/>
    <row r="722" ht="14.1" customHeight="1"/>
    <row r="723" ht="14.1" customHeight="1"/>
    <row r="724" ht="14.1" customHeight="1"/>
    <row r="725" ht="14.1" customHeight="1"/>
    <row r="726" ht="14.1" customHeight="1"/>
    <row r="727" ht="14.1" customHeight="1"/>
    <row r="728" ht="14.1" customHeight="1"/>
    <row r="729" ht="14.1" customHeight="1"/>
    <row r="730" ht="14.1" customHeight="1"/>
    <row r="731" ht="14.1" customHeight="1"/>
    <row r="732" ht="14.1" customHeight="1"/>
    <row r="733" ht="14.1" customHeight="1"/>
    <row r="734" ht="14.1" customHeight="1"/>
    <row r="735" ht="14.1" customHeight="1"/>
    <row r="736" ht="14.1" customHeight="1"/>
    <row r="737" ht="14.1" customHeight="1"/>
    <row r="738" ht="14.1" customHeight="1"/>
    <row r="739" ht="14.1" customHeight="1"/>
    <row r="740" ht="14.1" customHeight="1"/>
    <row r="741" ht="14.1" customHeight="1"/>
    <row r="742" ht="14.1" customHeight="1"/>
    <row r="743" ht="14.1" customHeight="1"/>
    <row r="744" ht="14.1" customHeight="1"/>
    <row r="745" ht="14.1" customHeight="1"/>
    <row r="746" ht="14.1" customHeight="1"/>
    <row r="747" ht="14.1" customHeight="1"/>
    <row r="748" ht="14.1" customHeight="1"/>
    <row r="749" ht="14.1" customHeight="1"/>
    <row r="750" ht="14.1" customHeight="1"/>
    <row r="751" ht="14.1" customHeight="1"/>
    <row r="752" ht="14.1" customHeight="1"/>
    <row r="753" ht="14.1" customHeight="1"/>
    <row r="754" ht="14.1" customHeight="1"/>
    <row r="755" ht="14.1" customHeight="1"/>
    <row r="756" ht="14.1" customHeight="1"/>
    <row r="757" ht="14.1" customHeight="1"/>
    <row r="758" ht="14.1" customHeight="1"/>
    <row r="759" ht="14.1" customHeight="1"/>
    <row r="760" ht="14.1" customHeight="1"/>
    <row r="761" ht="14.1" customHeight="1"/>
    <row r="762" ht="14.1" customHeight="1"/>
    <row r="763" ht="14.1" customHeight="1"/>
    <row r="764" ht="14.1" customHeight="1"/>
    <row r="765" ht="14.1" customHeight="1"/>
    <row r="766" ht="14.1" customHeight="1"/>
    <row r="767" ht="14.1" customHeight="1"/>
    <row r="768" ht="14.1" customHeight="1"/>
    <row r="769" ht="14.1" customHeight="1"/>
    <row r="770" ht="14.1" customHeight="1"/>
    <row r="771" ht="14.1" customHeight="1"/>
    <row r="772" ht="14.1" customHeight="1"/>
    <row r="773" ht="14.1" customHeight="1"/>
    <row r="774" ht="14.1" customHeight="1"/>
    <row r="775" ht="14.1" customHeight="1"/>
    <row r="776" ht="14.1" customHeight="1"/>
    <row r="777" ht="14.1" customHeight="1"/>
    <row r="778" ht="14.1" customHeight="1"/>
    <row r="779" ht="14.1" customHeight="1"/>
    <row r="780" ht="14.1" customHeight="1"/>
    <row r="781" ht="14.1" customHeight="1"/>
    <row r="782" ht="14.1" customHeight="1"/>
    <row r="783" ht="14.1" customHeight="1"/>
    <row r="784" ht="14.1" customHeight="1"/>
    <row r="785" ht="14.1" customHeight="1"/>
    <row r="786" ht="14.1" customHeight="1"/>
    <row r="787" ht="14.1" customHeight="1"/>
    <row r="788" ht="14.1" customHeight="1"/>
    <row r="789" ht="14.1" customHeight="1"/>
    <row r="790" ht="14.1" customHeight="1"/>
    <row r="791" ht="14.1" customHeight="1"/>
    <row r="792" ht="14.1" customHeight="1"/>
    <row r="793" ht="14.1" customHeight="1"/>
    <row r="794" ht="14.1" customHeight="1"/>
    <row r="795" ht="14.1" customHeight="1"/>
    <row r="796" ht="14.1" customHeight="1"/>
    <row r="797" ht="14.1" customHeight="1"/>
    <row r="798" ht="14.1" customHeight="1"/>
    <row r="799" ht="14.1" customHeight="1"/>
    <row r="800" ht="14.1" customHeight="1"/>
    <row r="801" ht="14.1" customHeight="1"/>
    <row r="802" ht="14.1" customHeight="1"/>
    <row r="803" ht="14.1" customHeight="1"/>
    <row r="804" ht="14.1" customHeight="1"/>
    <row r="805" ht="14.1" customHeight="1"/>
    <row r="806" ht="14.1" customHeight="1"/>
    <row r="807" ht="14.1" customHeight="1"/>
    <row r="808" ht="14.1" customHeight="1"/>
    <row r="809" ht="14.1" customHeight="1"/>
    <row r="810" ht="14.1" customHeight="1"/>
    <row r="811" ht="14.1" customHeight="1"/>
    <row r="812" ht="14.1" customHeight="1"/>
    <row r="813" ht="14.1" customHeight="1"/>
    <row r="814" ht="14.1" customHeight="1"/>
    <row r="815" ht="14.1" customHeight="1"/>
    <row r="816" ht="14.1" customHeight="1"/>
    <row r="817" ht="14.1" customHeight="1"/>
    <row r="818" ht="14.1" customHeight="1"/>
    <row r="819" ht="14.1" customHeight="1"/>
    <row r="820" ht="14.1" customHeight="1"/>
    <row r="821" ht="14.1" customHeight="1"/>
    <row r="822" ht="14.1" customHeight="1"/>
    <row r="823" ht="14.1" customHeight="1"/>
    <row r="824" ht="14.1" customHeight="1"/>
    <row r="825" ht="14.1" customHeight="1"/>
    <row r="826" ht="14.1" customHeight="1"/>
    <row r="827" ht="14.1" customHeight="1"/>
    <row r="828" ht="14.1" customHeight="1"/>
    <row r="829" ht="14.1" customHeight="1"/>
    <row r="830" ht="14.1" customHeight="1"/>
    <row r="831" ht="14.1" customHeight="1"/>
    <row r="832" ht="14.1" customHeight="1"/>
    <row r="833" ht="14.1" customHeight="1"/>
    <row r="834" ht="14.1" customHeight="1"/>
    <row r="835" ht="14.1" customHeight="1"/>
    <row r="836" ht="14.1" customHeight="1"/>
    <row r="837" ht="14.1" customHeight="1"/>
    <row r="838" ht="14.1" customHeight="1"/>
    <row r="839" ht="14.1" customHeight="1"/>
    <row r="840" ht="14.1" customHeight="1"/>
    <row r="841" ht="14.1" customHeight="1"/>
    <row r="842" ht="14.1" customHeight="1"/>
    <row r="843" ht="14.1" customHeight="1"/>
    <row r="844" ht="14.1" customHeight="1"/>
    <row r="845" ht="14.1" customHeight="1"/>
    <row r="846" ht="14.1" customHeight="1"/>
    <row r="847" ht="14.1" customHeight="1"/>
    <row r="848" ht="14.1" customHeight="1"/>
    <row r="849" ht="14.1" customHeight="1"/>
    <row r="850" ht="14.1" customHeight="1"/>
    <row r="851" ht="14.1" customHeight="1"/>
    <row r="852" ht="14.1" customHeight="1"/>
    <row r="853" ht="14.1" customHeight="1"/>
    <row r="854" ht="14.1" customHeight="1"/>
    <row r="855" ht="14.1" customHeight="1"/>
    <row r="856" ht="14.1" customHeight="1"/>
    <row r="857" ht="14.1" customHeight="1"/>
    <row r="858" ht="14.1" customHeight="1"/>
    <row r="859" ht="14.1" customHeight="1"/>
    <row r="860" ht="14.1" customHeight="1"/>
    <row r="861" ht="14.1" customHeight="1"/>
    <row r="862" ht="14.1" customHeight="1"/>
    <row r="863" ht="14.1" customHeight="1"/>
    <row r="864" ht="14.1" customHeight="1"/>
    <row r="865" ht="14.1" customHeight="1"/>
    <row r="866" ht="14.1" customHeight="1"/>
    <row r="867" ht="14.1" customHeight="1"/>
    <row r="868" ht="14.1" customHeight="1"/>
    <row r="869" ht="14.1" customHeight="1"/>
    <row r="870" ht="14.1" customHeight="1"/>
    <row r="871" ht="14.1" customHeight="1"/>
    <row r="872" ht="14.1" customHeight="1"/>
    <row r="873" ht="14.1" customHeight="1"/>
    <row r="874" ht="14.1" customHeight="1"/>
    <row r="875" ht="14.1" customHeight="1"/>
    <row r="876" ht="14.1" customHeight="1"/>
    <row r="877" ht="14.1" customHeight="1"/>
    <row r="878" ht="14.1" customHeight="1"/>
    <row r="879" ht="14.1" customHeight="1"/>
    <row r="880" ht="14.1" customHeight="1"/>
    <row r="881" ht="14.1" customHeight="1"/>
    <row r="882" ht="14.1" customHeight="1"/>
    <row r="883" ht="14.1" customHeight="1"/>
    <row r="884" ht="14.1" customHeight="1"/>
    <row r="885" ht="14.1" customHeight="1"/>
    <row r="886" ht="14.1" customHeight="1"/>
    <row r="887" ht="14.1" customHeight="1"/>
    <row r="888" ht="14.1" customHeight="1"/>
    <row r="889" ht="14.1" customHeight="1"/>
    <row r="890" ht="14.1" customHeight="1"/>
    <row r="891" ht="14.1" customHeight="1"/>
    <row r="892" ht="14.1" customHeight="1"/>
    <row r="893" ht="14.1" customHeight="1"/>
    <row r="894" ht="14.1" customHeight="1"/>
    <row r="895" ht="14.1" customHeight="1"/>
    <row r="896" ht="14.1" customHeight="1"/>
    <row r="897" ht="14.1" customHeight="1"/>
    <row r="898" ht="14.1" customHeight="1"/>
    <row r="899" ht="14.1" customHeight="1"/>
    <row r="900" ht="14.1" customHeight="1"/>
    <row r="901" ht="14.1" customHeight="1"/>
    <row r="902" ht="14.1" customHeight="1"/>
    <row r="903" ht="14.1" customHeight="1"/>
    <row r="904" ht="14.1" customHeight="1"/>
    <row r="905" ht="14.1" customHeight="1"/>
    <row r="906" ht="14.1" customHeight="1"/>
    <row r="907" ht="14.1" customHeight="1"/>
    <row r="908" ht="14.1" customHeight="1"/>
    <row r="909" ht="14.1" customHeight="1"/>
    <row r="910" ht="14.1" customHeight="1"/>
    <row r="911" ht="14.1" customHeight="1"/>
    <row r="912" ht="14.1" customHeight="1"/>
    <row r="913" ht="14.1" customHeight="1"/>
    <row r="914" ht="14.1" customHeight="1"/>
    <row r="915" ht="14.1" customHeight="1"/>
    <row r="916" ht="14.1" customHeight="1"/>
    <row r="917" ht="14.1" customHeight="1"/>
    <row r="918" ht="14.1" customHeight="1"/>
    <row r="919" ht="14.1" customHeight="1"/>
    <row r="920" ht="14.1" customHeight="1"/>
    <row r="921" ht="14.1" customHeight="1"/>
    <row r="922" ht="14.1" customHeight="1"/>
    <row r="923" ht="14.1" customHeight="1"/>
    <row r="924" ht="14.1" customHeight="1"/>
    <row r="925" ht="14.1" customHeight="1"/>
    <row r="926" ht="14.1" customHeight="1"/>
    <row r="927" ht="14.1" customHeight="1"/>
    <row r="928" ht="14.1" customHeight="1"/>
    <row r="929" ht="14.1" customHeight="1"/>
    <row r="930" ht="14.1" customHeight="1"/>
    <row r="931" ht="14.1" customHeight="1"/>
    <row r="932" ht="14.1" customHeight="1"/>
    <row r="933" ht="14.1" customHeight="1"/>
    <row r="934" ht="14.1" customHeight="1"/>
    <row r="935" ht="14.1" customHeight="1"/>
    <row r="936" ht="14.1" customHeight="1"/>
    <row r="937" ht="14.1" customHeight="1"/>
    <row r="938" ht="14.1" customHeight="1"/>
    <row r="939" ht="14.1" customHeight="1"/>
    <row r="940" ht="14.1" customHeight="1"/>
    <row r="941" ht="14.1" customHeight="1"/>
    <row r="942" ht="14.1" customHeight="1"/>
    <row r="943" ht="14.1" customHeight="1"/>
    <row r="944" ht="14.1" customHeight="1"/>
    <row r="945" ht="14.1" customHeight="1"/>
    <row r="946" ht="14.1" customHeight="1"/>
    <row r="947" ht="14.1" customHeight="1"/>
    <row r="948" ht="14.1" customHeight="1"/>
    <row r="949" ht="14.1" customHeight="1"/>
    <row r="950" ht="14.1" customHeight="1"/>
    <row r="951" ht="14.1" customHeight="1"/>
    <row r="952" ht="14.1" customHeight="1"/>
    <row r="953" ht="14.1" customHeight="1"/>
    <row r="954" ht="14.1" customHeight="1"/>
    <row r="955" ht="14.1" customHeight="1"/>
    <row r="956" ht="14.1" customHeight="1"/>
    <row r="957" ht="14.1" customHeight="1"/>
    <row r="958" ht="14.1" customHeight="1"/>
    <row r="959" ht="14.1" customHeight="1"/>
    <row r="960" ht="14.1" customHeight="1"/>
    <row r="961" ht="14.1" customHeight="1"/>
    <row r="962" ht="14.1" customHeight="1"/>
    <row r="963" ht="14.1" customHeight="1"/>
    <row r="964" ht="14.1" customHeight="1"/>
    <row r="965" ht="14.1" customHeight="1"/>
    <row r="966" ht="14.1" customHeight="1"/>
    <row r="967" ht="14.1" customHeight="1"/>
    <row r="968" ht="14.1" customHeight="1"/>
    <row r="969" ht="14.1" customHeight="1"/>
    <row r="970" ht="14.1" customHeight="1"/>
    <row r="971" ht="14.1" customHeight="1"/>
    <row r="972" ht="14.1" customHeight="1"/>
    <row r="973" ht="14.1" customHeight="1"/>
    <row r="974" ht="14.1" customHeight="1"/>
    <row r="975" ht="14.1" customHeight="1"/>
    <row r="976" ht="14.1" customHeight="1"/>
    <row r="977" ht="14.1" customHeight="1"/>
    <row r="978" ht="14.1" customHeight="1"/>
    <row r="979" ht="14.1" customHeight="1"/>
    <row r="980" ht="14.1" customHeight="1"/>
    <row r="981" ht="14.1" customHeight="1"/>
    <row r="982" ht="14.1" customHeight="1"/>
    <row r="983" ht="14.1" customHeight="1"/>
    <row r="984" ht="14.1" customHeight="1"/>
    <row r="985" ht="14.1" customHeight="1"/>
    <row r="986" ht="14.1" customHeight="1"/>
    <row r="987" ht="14.1" customHeight="1"/>
    <row r="988" ht="14.1" customHeight="1"/>
    <row r="989" ht="14.1" customHeight="1"/>
    <row r="990" ht="14.1" customHeight="1"/>
    <row r="991" ht="14.1" customHeight="1"/>
    <row r="992" ht="14.1" customHeight="1"/>
    <row r="993" ht="14.1" customHeight="1"/>
    <row r="994" ht="14.1" customHeight="1"/>
    <row r="995" ht="14.1" customHeight="1"/>
    <row r="996" ht="14.1" customHeight="1"/>
    <row r="997" ht="14.1" customHeight="1"/>
    <row r="998" ht="14.1" customHeight="1"/>
    <row r="999" ht="14.1" customHeight="1"/>
    <row r="1000" ht="14.1" customHeight="1"/>
    <row r="1001" ht="14.1" customHeight="1"/>
    <row r="1002" ht="14.1" customHeight="1"/>
    <row r="1003" ht="14.1" customHeight="1"/>
    <row r="1004" ht="14.1" customHeight="1"/>
    <row r="1005" ht="14.1" customHeight="1"/>
    <row r="1006" ht="14.1" customHeight="1"/>
    <row r="1007" ht="14.1" customHeight="1"/>
    <row r="1008" ht="14.1" customHeight="1"/>
    <row r="1009" ht="14.1" customHeight="1"/>
    <row r="1010" ht="14.1" customHeight="1"/>
    <row r="1011" ht="14.1" customHeight="1"/>
    <row r="1012" ht="14.1" customHeight="1"/>
    <row r="1013" ht="14.1" customHeight="1"/>
    <row r="1014" ht="14.1" customHeight="1"/>
    <row r="1015" ht="14.1" customHeight="1"/>
    <row r="1016" ht="14.1" customHeight="1"/>
    <row r="1017" ht="14.1" customHeight="1"/>
    <row r="1018" ht="14.1" customHeight="1"/>
    <row r="1019" ht="14.1" customHeight="1"/>
    <row r="1020" ht="14.1" customHeight="1"/>
    <row r="1021" ht="14.1" customHeight="1"/>
    <row r="1022" ht="14.1" customHeight="1"/>
    <row r="1023" ht="14.1" customHeight="1"/>
    <row r="1024" ht="14.1" customHeight="1"/>
    <row r="1025" ht="14.1" customHeight="1"/>
    <row r="1026" ht="14.1" customHeight="1"/>
    <row r="1027" ht="14.1" customHeight="1"/>
    <row r="1028" ht="14.1" customHeight="1"/>
    <row r="1029" ht="14.1" customHeight="1"/>
    <row r="1030" ht="14.1" customHeight="1"/>
    <row r="1031" ht="14.1" customHeight="1"/>
    <row r="1032" ht="14.1" customHeight="1"/>
    <row r="1033" ht="14.1" customHeight="1"/>
    <row r="1034" ht="14.1" customHeight="1"/>
    <row r="1035" ht="14.1" customHeight="1"/>
    <row r="1036" ht="14.1" customHeight="1"/>
    <row r="1037" ht="14.1" customHeight="1"/>
    <row r="1038" ht="14.1" customHeight="1"/>
    <row r="1039" ht="14.1" customHeight="1"/>
    <row r="1040" ht="14.1" customHeight="1"/>
    <row r="1041" ht="14.1" customHeight="1"/>
    <row r="1042" ht="14.1" customHeight="1"/>
    <row r="1043" ht="14.1" customHeight="1"/>
    <row r="1044" ht="14.1" customHeight="1"/>
    <row r="1045" ht="14.1" customHeight="1"/>
    <row r="1046" ht="14.1" customHeight="1"/>
    <row r="1047" ht="14.1" customHeight="1"/>
    <row r="1048" ht="14.1" customHeight="1"/>
    <row r="1049" ht="14.1" customHeight="1"/>
    <row r="1050" ht="14.1" customHeight="1"/>
    <row r="1051" ht="14.1" customHeight="1"/>
    <row r="1052" ht="14.1" customHeight="1"/>
    <row r="1053" ht="14.1" customHeight="1"/>
    <row r="1054" ht="14.1" customHeight="1"/>
    <row r="1055" ht="14.1" customHeight="1"/>
    <row r="1056" ht="14.1" customHeight="1"/>
    <row r="1057" ht="14.1" customHeight="1"/>
    <row r="1058" ht="14.1" customHeight="1"/>
    <row r="1059" ht="14.1" customHeight="1"/>
    <row r="1060" ht="14.1" customHeight="1"/>
    <row r="1061" ht="14.1" customHeight="1"/>
    <row r="1062" ht="14.1" customHeight="1"/>
    <row r="1063" ht="14.1" customHeight="1"/>
    <row r="1064" ht="14.1" customHeight="1"/>
    <row r="1065" ht="14.1" customHeight="1"/>
    <row r="1066" ht="14.1" customHeight="1"/>
    <row r="1067" ht="14.1" customHeight="1"/>
    <row r="1068" ht="14.1" customHeight="1"/>
    <row r="1069" ht="14.1" customHeight="1"/>
    <row r="1070" ht="14.1" customHeight="1"/>
    <row r="1071" ht="14.1" customHeight="1"/>
    <row r="1072" ht="14.1" customHeight="1"/>
    <row r="1073" ht="14.1" customHeight="1"/>
    <row r="1074" ht="14.1" customHeight="1"/>
    <row r="1075" ht="14.1" customHeight="1"/>
    <row r="1076" ht="14.1" customHeight="1"/>
    <row r="1077" ht="14.1" customHeight="1"/>
    <row r="1078" ht="14.1" customHeight="1"/>
    <row r="1079" ht="14.1" customHeight="1"/>
    <row r="1080" ht="14.1" customHeight="1"/>
    <row r="1081" ht="14.1" customHeight="1"/>
    <row r="1082" ht="14.1" customHeight="1"/>
    <row r="1083" ht="14.1" customHeight="1"/>
    <row r="1084" ht="14.1" customHeight="1"/>
    <row r="1085" ht="14.1" customHeight="1"/>
    <row r="1086" ht="14.1" customHeight="1"/>
    <row r="1087" ht="14.1" customHeight="1"/>
    <row r="1088" ht="14.1" customHeight="1"/>
    <row r="1089" ht="14.1" customHeight="1"/>
    <row r="1090" ht="14.1" customHeight="1"/>
    <row r="1091" ht="14.1" customHeight="1"/>
    <row r="1092" ht="14.1" customHeight="1"/>
    <row r="1093" ht="14.1" customHeight="1"/>
    <row r="1094" ht="14.1" customHeight="1"/>
    <row r="1095" ht="14.1" customHeight="1"/>
    <row r="1096" ht="14.1" customHeight="1"/>
    <row r="1097" ht="14.1" customHeight="1"/>
    <row r="1098" ht="14.1" customHeight="1"/>
    <row r="1099" ht="14.1" customHeight="1"/>
    <row r="1100" ht="14.1" customHeight="1"/>
    <row r="1101" ht="14.1" customHeight="1"/>
    <row r="1102" ht="14.1" customHeight="1"/>
    <row r="1103" ht="14.1" customHeight="1"/>
    <row r="1104" ht="14.1" customHeight="1"/>
    <row r="1105" ht="14.1" customHeight="1"/>
    <row r="1106" ht="14.1" customHeight="1"/>
    <row r="1107" ht="14.1" customHeight="1"/>
    <row r="1108" ht="14.1" customHeight="1"/>
    <row r="1109" ht="14.1" customHeight="1"/>
    <row r="1110" ht="14.1" customHeight="1"/>
    <row r="1111" ht="14.1" customHeight="1"/>
    <row r="1112" ht="14.1" customHeight="1"/>
    <row r="1113" ht="14.1" customHeight="1"/>
    <row r="1114" ht="14.1" customHeight="1"/>
    <row r="1115" ht="14.1" customHeight="1"/>
    <row r="1116" ht="14.1" customHeight="1"/>
    <row r="1117" ht="14.1" customHeight="1"/>
    <row r="1118" ht="14.1" customHeight="1"/>
    <row r="1119" ht="14.1" customHeight="1"/>
    <row r="1120" ht="14.1" customHeight="1"/>
    <row r="1121" ht="14.1" customHeight="1"/>
    <row r="1122" ht="14.1" customHeight="1"/>
    <row r="1123" ht="14.1" customHeight="1"/>
    <row r="1124" ht="14.1" customHeight="1"/>
    <row r="1125" ht="14.1" customHeight="1"/>
    <row r="1126" ht="14.1" customHeight="1"/>
    <row r="1127" ht="14.1" customHeight="1"/>
    <row r="1128" ht="14.1" customHeight="1"/>
    <row r="1129" ht="14.1" customHeight="1"/>
    <row r="1130" ht="14.1" customHeight="1"/>
    <row r="1131" ht="14.1" customHeight="1"/>
    <row r="1132" ht="14.1" customHeight="1"/>
    <row r="1133" ht="14.1" customHeight="1"/>
    <row r="1134" ht="14.1" customHeight="1"/>
    <row r="1135" ht="14.1" customHeight="1"/>
    <row r="1136" ht="14.1" customHeight="1"/>
    <row r="1137" ht="14.1" customHeight="1"/>
    <row r="1138" ht="14.1" customHeight="1"/>
    <row r="1139" ht="14.1" customHeight="1"/>
    <row r="1140" ht="14.1" customHeight="1"/>
    <row r="1141" ht="14.1" customHeight="1"/>
    <row r="1142" ht="14.1" customHeight="1"/>
    <row r="1143" ht="14.1" customHeight="1"/>
    <row r="1144" ht="14.1" customHeight="1"/>
    <row r="1145" ht="14.1" customHeight="1"/>
    <row r="1146" ht="14.1" customHeight="1"/>
    <row r="1147" ht="14.1" customHeight="1"/>
    <row r="1148" ht="14.1" customHeight="1"/>
    <row r="1149" ht="14.1" customHeight="1"/>
    <row r="1150" ht="14.1" customHeight="1"/>
    <row r="1151" ht="14.1" customHeight="1"/>
    <row r="1152" ht="14.1" customHeight="1"/>
    <row r="1153" ht="14.1" customHeight="1"/>
    <row r="1154" ht="14.1" customHeight="1"/>
    <row r="1155" ht="14.1" customHeight="1"/>
    <row r="1156" ht="14.1" customHeight="1"/>
    <row r="1157" ht="14.1" customHeight="1"/>
    <row r="1158" ht="14.1" customHeight="1"/>
    <row r="1159" ht="14.1" customHeight="1"/>
    <row r="1160" ht="14.1" customHeight="1"/>
    <row r="1161" ht="14.1" customHeight="1"/>
    <row r="1162" ht="14.1" customHeight="1"/>
    <row r="1163" ht="14.1" customHeight="1"/>
    <row r="1164" ht="14.1" customHeight="1"/>
    <row r="1165" ht="14.1" customHeight="1"/>
    <row r="1166" ht="14.1" customHeight="1"/>
    <row r="1167" ht="14.1" customHeight="1"/>
    <row r="1168" ht="14.1" customHeight="1"/>
    <row r="1169" ht="14.1" customHeight="1"/>
    <row r="1170" ht="14.1" customHeight="1"/>
    <row r="1171" ht="14.1" customHeight="1"/>
    <row r="1172" ht="14.1" customHeight="1"/>
    <row r="1173" ht="14.1" customHeight="1"/>
    <row r="1174" ht="14.1" customHeight="1"/>
    <row r="1175" ht="14.1" customHeight="1"/>
    <row r="1176" ht="14.1" customHeight="1"/>
    <row r="1177" ht="14.1" customHeight="1"/>
    <row r="1178" ht="14.1" customHeight="1"/>
    <row r="1179" ht="14.1" customHeight="1"/>
    <row r="1180" ht="14.1" customHeight="1"/>
    <row r="1181" ht="14.1" customHeight="1"/>
    <row r="1182" ht="14.1" customHeight="1"/>
    <row r="1183" ht="14.1" customHeight="1"/>
    <row r="1184" ht="14.1" customHeight="1"/>
    <row r="1185" ht="14.1" customHeight="1"/>
    <row r="1186" ht="14.1" customHeight="1"/>
    <row r="1187" ht="14.1" customHeight="1"/>
    <row r="1188" ht="14.1" customHeight="1"/>
    <row r="1189" ht="14.1" customHeight="1"/>
    <row r="1190" ht="14.1" customHeight="1"/>
    <row r="1191" ht="14.1" customHeight="1"/>
    <row r="1192" ht="14.1" customHeight="1"/>
    <row r="1193" ht="14.1" customHeight="1"/>
    <row r="1194" ht="14.1" customHeight="1"/>
    <row r="1195" ht="14.1" customHeight="1"/>
    <row r="1196" ht="14.1" customHeight="1"/>
    <row r="1197" ht="14.1" customHeight="1"/>
    <row r="1198" ht="14.1" customHeight="1"/>
    <row r="1199" ht="14.1" customHeight="1"/>
    <row r="1200" ht="14.1" customHeight="1"/>
    <row r="1201" ht="14.1" customHeight="1"/>
    <row r="1202" ht="14.1" customHeight="1"/>
    <row r="1203" ht="14.1" customHeight="1"/>
    <row r="1204" ht="14.1" customHeight="1"/>
    <row r="1205" ht="14.1" customHeight="1"/>
    <row r="1206" ht="14.1" customHeight="1"/>
    <row r="1207" ht="14.1" customHeight="1"/>
    <row r="1208" ht="14.1" customHeight="1"/>
    <row r="1209" ht="14.1" customHeight="1"/>
    <row r="1210" ht="14.1" customHeight="1"/>
    <row r="1211" ht="14.1" customHeight="1"/>
    <row r="1212" ht="14.1" customHeight="1"/>
    <row r="1213" ht="14.1" customHeight="1"/>
    <row r="1214" ht="14.1" customHeight="1"/>
    <row r="1215" ht="14.1" customHeight="1"/>
    <row r="1216" ht="14.1" customHeight="1"/>
    <row r="1217" ht="14.1" customHeight="1"/>
    <row r="1218" ht="14.1" customHeight="1"/>
    <row r="1219" ht="14.1" customHeight="1"/>
    <row r="1220" ht="14.1" customHeight="1"/>
    <row r="1221" ht="14.1" customHeight="1"/>
    <row r="1222" ht="14.1" customHeight="1"/>
    <row r="1223" ht="14.1" customHeight="1"/>
    <row r="1224" ht="14.1" customHeight="1"/>
    <row r="1225" ht="14.1" customHeight="1"/>
    <row r="1226" ht="14.1" customHeight="1"/>
    <row r="1227" ht="14.1" customHeight="1"/>
    <row r="1228" ht="14.1" customHeight="1"/>
    <row r="1229" ht="14.1" customHeight="1"/>
    <row r="1230" ht="14.1" customHeight="1"/>
    <row r="1231" ht="14.1" customHeight="1"/>
    <row r="1232" ht="14.1" customHeight="1"/>
    <row r="1233" ht="14.1" customHeight="1"/>
    <row r="1234" ht="14.1" customHeight="1"/>
    <row r="1235" ht="14.1" customHeight="1"/>
    <row r="1236" ht="14.1" customHeight="1"/>
    <row r="1237" ht="14.1" customHeight="1"/>
    <row r="1238" ht="14.1" customHeight="1"/>
    <row r="1239" ht="14.1" customHeight="1"/>
    <row r="1240" ht="14.1" customHeight="1"/>
    <row r="1241" ht="14.1" customHeight="1"/>
    <row r="1242" ht="14.1" customHeight="1"/>
    <row r="1243" ht="14.1" customHeight="1"/>
    <row r="1244" ht="14.1" customHeight="1"/>
    <row r="1245" ht="14.1" customHeight="1"/>
    <row r="1246" ht="14.1" customHeight="1"/>
    <row r="1247" ht="14.1" customHeight="1"/>
    <row r="1248" ht="14.1" customHeight="1"/>
    <row r="1249" ht="14.1" customHeight="1"/>
    <row r="1250" ht="14.1" customHeight="1"/>
    <row r="1251" ht="14.1" customHeight="1"/>
    <row r="1252" ht="14.1" customHeight="1"/>
    <row r="1253" ht="14.1" customHeight="1"/>
    <row r="1254" ht="14.1" customHeight="1"/>
    <row r="1255" ht="14.1" customHeight="1"/>
    <row r="1256" ht="14.1" customHeight="1"/>
    <row r="1257" ht="14.1" customHeight="1"/>
    <row r="1258" ht="14.1" customHeight="1"/>
    <row r="1259" ht="14.1" customHeight="1"/>
    <row r="1260" ht="14.1" customHeight="1"/>
    <row r="1261" ht="14.1" customHeight="1"/>
    <row r="1262" ht="14.1" customHeight="1"/>
    <row r="1263" ht="14.1" customHeight="1"/>
    <row r="1264" ht="14.1" customHeight="1"/>
    <row r="1265" ht="14.1" customHeight="1"/>
    <row r="1266" ht="14.1" customHeight="1"/>
    <row r="1267" ht="14.1" customHeight="1"/>
    <row r="1268" ht="14.1" customHeight="1"/>
    <row r="1269" ht="14.1" customHeight="1"/>
    <row r="1270" ht="14.1" customHeight="1"/>
    <row r="1271" ht="14.1" customHeight="1"/>
    <row r="1272" ht="14.1" customHeight="1"/>
    <row r="1273" ht="14.1" customHeight="1"/>
    <row r="1274" ht="14.1" customHeight="1"/>
    <row r="1275" ht="14.1" customHeight="1"/>
    <row r="1276" ht="14.1" customHeight="1"/>
    <row r="1277" ht="14.1" customHeight="1"/>
    <row r="1278" ht="14.1" customHeight="1"/>
    <row r="1279" ht="14.1" customHeight="1"/>
    <row r="1280" ht="14.1" customHeight="1"/>
    <row r="1281" ht="14.1" customHeight="1"/>
    <row r="1282" ht="14.1" customHeight="1"/>
    <row r="1283" ht="14.1" customHeight="1"/>
    <row r="1284" ht="14.1" customHeight="1"/>
    <row r="1285" ht="14.1" customHeight="1"/>
    <row r="1286" ht="14.1" customHeight="1"/>
    <row r="1287" ht="14.1" customHeight="1"/>
    <row r="1288" ht="14.1" customHeight="1"/>
    <row r="1289" ht="14.1" customHeight="1"/>
    <row r="1290" ht="14.1" customHeight="1"/>
    <row r="1291" ht="14.1" customHeight="1"/>
    <row r="1292" ht="14.1" customHeight="1"/>
    <row r="1293" ht="14.1" customHeight="1"/>
    <row r="1294" ht="14.1" customHeight="1"/>
    <row r="1295" ht="14.1" customHeight="1"/>
    <row r="1296" ht="14.1" customHeight="1"/>
    <row r="1297" ht="14.1" customHeight="1"/>
    <row r="1298" ht="14.1" customHeight="1"/>
    <row r="1299" ht="14.1" customHeight="1"/>
    <row r="1300" ht="14.1" customHeight="1"/>
    <row r="1301" ht="14.1" customHeight="1"/>
    <row r="1302" ht="14.1" customHeight="1"/>
    <row r="1303" ht="14.1" customHeight="1"/>
    <row r="1304" ht="14.1" customHeight="1"/>
    <row r="1305" ht="14.1" customHeight="1"/>
    <row r="1306" ht="14.1" customHeight="1"/>
    <row r="1307" ht="14.1" customHeight="1"/>
    <row r="1308" ht="14.1" customHeight="1"/>
    <row r="1309" ht="14.1" customHeight="1"/>
    <row r="1310" ht="14.1" customHeight="1"/>
    <row r="1311" ht="14.1" customHeight="1"/>
    <row r="1312" ht="14.1" customHeight="1"/>
    <row r="1313" ht="14.1" customHeight="1"/>
    <row r="1314" ht="14.1" customHeight="1"/>
    <row r="1315" ht="14.1" customHeight="1"/>
    <row r="1316" ht="14.1" customHeight="1"/>
    <row r="1317" ht="14.1" customHeight="1"/>
    <row r="1318" ht="14.1" customHeight="1"/>
    <row r="1319" ht="14.1" customHeight="1"/>
    <row r="1320" ht="14.1" customHeight="1"/>
    <row r="1321" ht="14.1" customHeight="1"/>
    <row r="1322" ht="14.1" customHeight="1"/>
    <row r="1323" ht="14.1" customHeight="1"/>
    <row r="1324" ht="14.1" customHeight="1"/>
    <row r="1325" ht="14.1" customHeight="1"/>
    <row r="1326" ht="14.1" customHeight="1"/>
    <row r="1327" ht="14.1" customHeight="1"/>
    <row r="1328" ht="14.1" customHeight="1"/>
    <row r="1329" ht="14.1" customHeight="1"/>
    <row r="1330" ht="14.1" customHeight="1"/>
    <row r="1331" ht="14.1" customHeight="1"/>
    <row r="1332" ht="14.1" customHeight="1"/>
    <row r="1333" ht="14.1" customHeight="1"/>
    <row r="1334" ht="14.1" customHeight="1"/>
    <row r="1335" ht="14.1" customHeight="1"/>
    <row r="1336" ht="14.1" customHeight="1"/>
    <row r="1337" ht="14.1" customHeight="1"/>
    <row r="1338" ht="14.1" customHeight="1"/>
    <row r="1339" ht="14.1" customHeight="1"/>
    <row r="1340" ht="14.1" customHeight="1"/>
    <row r="1341" ht="14.1" customHeight="1"/>
    <row r="1342" ht="14.1" customHeight="1"/>
    <row r="1343" ht="14.1" customHeight="1"/>
    <row r="1344" ht="14.1" customHeight="1"/>
    <row r="1345" ht="14.1" customHeight="1"/>
    <row r="1346" ht="14.1" customHeight="1"/>
    <row r="1347" ht="14.1" customHeight="1"/>
    <row r="1348" ht="14.1" customHeight="1"/>
    <row r="1349" ht="14.1" customHeight="1"/>
    <row r="1350" ht="14.1" customHeight="1"/>
    <row r="1351" ht="14.1" customHeight="1"/>
    <row r="1352" ht="14.1" customHeight="1"/>
    <row r="1353" ht="14.1" customHeight="1"/>
    <row r="1354" ht="14.1" customHeight="1"/>
    <row r="1355" ht="14.1" customHeight="1"/>
    <row r="1356" ht="14.1" customHeight="1"/>
    <row r="1357" ht="14.1" customHeight="1"/>
    <row r="1358" ht="14.1" customHeight="1"/>
    <row r="1359" ht="14.1" customHeight="1"/>
    <row r="1360" ht="14.1" customHeight="1"/>
    <row r="1361" ht="14.1" customHeight="1"/>
    <row r="1362" ht="14.1" customHeight="1"/>
    <row r="1363" ht="14.1" customHeight="1"/>
    <row r="1364" ht="14.1" customHeight="1"/>
    <row r="1365" ht="14.1" customHeight="1"/>
    <row r="1366" ht="14.1" customHeight="1"/>
    <row r="1367" ht="14.1" customHeight="1"/>
    <row r="1368" ht="14.1" customHeight="1"/>
    <row r="1369" ht="14.1" customHeight="1"/>
    <row r="1370" ht="14.1" customHeight="1"/>
    <row r="1371" ht="14.1" customHeight="1"/>
    <row r="1372" ht="14.1" customHeight="1"/>
    <row r="1373" ht="14.1" customHeight="1"/>
    <row r="1374" ht="14.1" customHeight="1"/>
    <row r="1375" ht="14.1" customHeight="1"/>
    <row r="1376" ht="14.1" customHeight="1"/>
    <row r="1377" ht="14.1" customHeight="1"/>
    <row r="1378" ht="14.1" customHeight="1"/>
    <row r="1379" ht="14.1" customHeight="1"/>
    <row r="1380" ht="14.1" customHeight="1"/>
    <row r="1381" ht="14.1" customHeight="1"/>
    <row r="1382" ht="14.1" customHeight="1"/>
    <row r="1383" ht="14.1" customHeight="1"/>
    <row r="1384" ht="14.1" customHeight="1"/>
    <row r="1385" ht="14.1" customHeight="1"/>
    <row r="1386" ht="14.1" customHeight="1"/>
    <row r="1387" ht="14.1" customHeight="1"/>
    <row r="1388" ht="14.1" customHeight="1"/>
    <row r="1389" ht="14.1" customHeight="1"/>
    <row r="1390" ht="14.1" customHeight="1"/>
    <row r="1391" ht="14.1" customHeight="1"/>
    <row r="1392" ht="14.1" customHeight="1"/>
    <row r="1393" ht="14.1" customHeight="1"/>
    <row r="1394" ht="14.1" customHeight="1"/>
    <row r="1395" ht="14.1" customHeight="1"/>
    <row r="1396" ht="14.1" customHeight="1"/>
    <row r="1397" ht="14.1" customHeight="1"/>
    <row r="1398" ht="14.1" customHeight="1"/>
    <row r="1399" ht="14.1" customHeight="1"/>
    <row r="1400" ht="14.1" customHeight="1"/>
    <row r="1401" ht="14.1" customHeight="1"/>
    <row r="1402" ht="14.1" customHeight="1"/>
    <row r="1403" ht="14.1" customHeight="1"/>
    <row r="1404" ht="14.1" customHeight="1"/>
    <row r="1405" ht="14.1" customHeight="1"/>
    <row r="1406" ht="14.1" customHeight="1"/>
    <row r="1407" ht="14.1" customHeight="1"/>
    <row r="1408" ht="14.1" customHeight="1"/>
    <row r="1409" ht="14.1" customHeight="1"/>
    <row r="1410" ht="14.1" customHeight="1"/>
    <row r="1411" ht="14.1" customHeight="1"/>
    <row r="1412" ht="14.1" customHeight="1"/>
    <row r="1413" ht="14.1" customHeight="1"/>
    <row r="1414" ht="14.1" customHeight="1"/>
    <row r="1415" ht="14.1" customHeight="1"/>
    <row r="1416" ht="14.1" customHeight="1"/>
    <row r="1417" ht="14.1" customHeight="1"/>
    <row r="1418" ht="14.1" customHeight="1"/>
    <row r="1419" ht="14.1" customHeight="1"/>
    <row r="1420" ht="14.1" customHeight="1"/>
    <row r="1421" ht="14.1" customHeight="1"/>
    <row r="1422" ht="14.1" customHeight="1"/>
    <row r="1423" ht="14.1" customHeight="1"/>
    <row r="1424" ht="14.1" customHeight="1"/>
    <row r="1425" ht="14.1" customHeight="1"/>
    <row r="1426" ht="14.1" customHeight="1"/>
    <row r="1427" ht="14.1" customHeight="1"/>
    <row r="1428" ht="14.1" customHeight="1"/>
    <row r="1429" ht="14.1" customHeight="1"/>
    <row r="1430" ht="14.1" customHeight="1"/>
    <row r="1431" ht="14.1" customHeight="1"/>
    <row r="1432" ht="14.1" customHeight="1"/>
    <row r="1433" ht="14.1" customHeight="1"/>
    <row r="1434" ht="14.1" customHeight="1"/>
    <row r="1435" ht="14.1" customHeight="1"/>
    <row r="1436" ht="14.1" customHeight="1"/>
    <row r="1437" ht="14.1" customHeight="1"/>
    <row r="1438" ht="14.1" customHeight="1"/>
    <row r="1439" ht="14.1" customHeight="1"/>
    <row r="1440" ht="14.1" customHeight="1"/>
    <row r="1441" ht="14.1" customHeight="1"/>
    <row r="1442" ht="14.1" customHeight="1"/>
    <row r="1443" ht="14.1" customHeight="1"/>
    <row r="1444" ht="14.1" customHeight="1"/>
    <row r="1445" ht="14.1" customHeight="1"/>
    <row r="1446" ht="14.1" customHeight="1"/>
    <row r="1447" ht="14.1" customHeight="1"/>
    <row r="1448" ht="14.1" customHeight="1"/>
    <row r="1449" ht="14.1" customHeight="1"/>
    <row r="1450" ht="14.1" customHeight="1"/>
    <row r="1451" ht="14.1" customHeight="1"/>
    <row r="1452" ht="14.1" customHeight="1"/>
    <row r="1453" ht="14.1" customHeight="1"/>
    <row r="1454" ht="14.1" customHeight="1"/>
    <row r="1455" ht="14.1" customHeight="1"/>
    <row r="1456" ht="14.1" customHeight="1"/>
    <row r="1457" ht="14.1" customHeight="1"/>
    <row r="1458" ht="14.1" customHeight="1"/>
    <row r="1459" ht="14.1" customHeight="1"/>
    <row r="1460" ht="14.1" customHeight="1"/>
    <row r="1461" ht="14.1" customHeight="1"/>
    <row r="1462" ht="14.1" customHeight="1"/>
    <row r="1463" ht="14.1" customHeight="1"/>
    <row r="1464" ht="14.1" customHeight="1"/>
    <row r="1465" ht="14.1" customHeight="1"/>
    <row r="1466" ht="14.1" customHeight="1"/>
    <row r="1467" ht="14.1" customHeight="1"/>
    <row r="1468" ht="14.1" customHeight="1"/>
    <row r="1469" ht="14.1" customHeight="1"/>
    <row r="1470" ht="14.1" customHeight="1"/>
    <row r="1471" ht="14.1" customHeight="1"/>
    <row r="1472" ht="14.1" customHeight="1"/>
    <row r="1473" ht="14.1" customHeight="1"/>
    <row r="1474" ht="14.1" customHeight="1"/>
    <row r="1475" ht="14.1" customHeight="1"/>
    <row r="1476" ht="14.1" customHeight="1"/>
    <row r="1477" ht="14.1" customHeight="1"/>
    <row r="1478" ht="14.1" customHeight="1"/>
    <row r="1479" ht="14.1" customHeight="1"/>
    <row r="1480" ht="14.1" customHeight="1"/>
    <row r="1481" ht="14.1" customHeight="1"/>
    <row r="1482" ht="14.1" customHeight="1"/>
    <row r="1483" ht="14.1" customHeight="1"/>
    <row r="1484" ht="14.1" customHeight="1"/>
    <row r="1485" ht="14.1" customHeight="1"/>
    <row r="1486" ht="14.1" customHeight="1"/>
    <row r="1487" ht="14.1" customHeight="1"/>
    <row r="1488" ht="14.1" customHeight="1"/>
    <row r="1489" ht="14.1" customHeight="1"/>
    <row r="1490" ht="14.1" customHeight="1"/>
    <row r="1491" ht="14.1" customHeight="1"/>
    <row r="1492" ht="14.1" customHeight="1"/>
    <row r="1493" ht="14.1" customHeight="1"/>
    <row r="1494" ht="14.1" customHeight="1"/>
    <row r="1495" ht="14.1" customHeight="1"/>
    <row r="1496" ht="14.1" customHeight="1"/>
    <row r="1497" ht="14.1" customHeight="1"/>
    <row r="1498" ht="14.1" customHeight="1"/>
    <row r="1499" ht="14.1" customHeight="1"/>
    <row r="1500" ht="14.1" customHeight="1"/>
    <row r="1501" ht="14.1" customHeight="1"/>
    <row r="1502" ht="14.1" customHeight="1"/>
    <row r="1503" ht="14.1" customHeight="1"/>
    <row r="1504" ht="14.1" customHeight="1"/>
    <row r="1505" ht="14.1" customHeight="1"/>
    <row r="1506" ht="14.1" customHeight="1"/>
    <row r="1507" ht="14.1" customHeight="1"/>
    <row r="1508" ht="14.1" customHeight="1"/>
    <row r="1509" ht="14.1" customHeight="1"/>
    <row r="1510" ht="14.1" customHeight="1"/>
    <row r="1511" ht="14.1" customHeight="1"/>
    <row r="1512" ht="14.1" customHeight="1"/>
    <row r="1513" ht="14.1" customHeight="1"/>
    <row r="1514" ht="14.1" customHeight="1"/>
    <row r="1515" ht="14.1" customHeight="1"/>
    <row r="1516" ht="14.1" customHeight="1"/>
    <row r="1517" ht="14.1" customHeight="1"/>
    <row r="1518" ht="14.1" customHeight="1"/>
    <row r="1519" ht="14.1" customHeight="1"/>
    <row r="1520" ht="14.1" customHeight="1"/>
    <row r="1521" ht="14.1" customHeight="1"/>
    <row r="1522" ht="14.1" customHeight="1"/>
    <row r="1523" ht="14.1" customHeight="1"/>
    <row r="1524" ht="14.1" customHeight="1"/>
    <row r="1525" ht="14.1" customHeight="1"/>
    <row r="1526" ht="14.1" customHeight="1"/>
    <row r="1527" ht="14.1" customHeight="1"/>
    <row r="1528" ht="14.1" customHeight="1"/>
    <row r="1529" ht="14.1" customHeight="1"/>
    <row r="1530" ht="14.1" customHeight="1"/>
    <row r="1531" ht="14.1" customHeight="1"/>
    <row r="1532" ht="14.1" customHeight="1"/>
    <row r="1533" ht="14.1" customHeight="1"/>
    <row r="1534" ht="14.1" customHeight="1"/>
    <row r="1535" ht="14.1" customHeight="1"/>
    <row r="1536" ht="14.1" customHeight="1"/>
    <row r="1537" ht="14.1" customHeight="1"/>
    <row r="1538" ht="14.1" customHeight="1"/>
    <row r="1539" ht="14.1" customHeight="1"/>
    <row r="1540" ht="14.1" customHeight="1"/>
    <row r="1541" ht="14.1" customHeight="1"/>
    <row r="1542" ht="14.1" customHeight="1"/>
    <row r="1543" ht="14.1" customHeight="1"/>
    <row r="1544" ht="14.1" customHeight="1"/>
    <row r="1545" ht="14.1" customHeight="1"/>
    <row r="1546" ht="14.1" customHeight="1"/>
    <row r="1547" ht="14.1" customHeight="1"/>
    <row r="1548" ht="14.1" customHeight="1"/>
    <row r="1549" ht="14.1" customHeight="1"/>
    <row r="1550" ht="14.1" customHeight="1"/>
    <row r="1551" ht="14.1" customHeight="1"/>
    <row r="1552" ht="14.1" customHeight="1"/>
    <row r="1553" ht="14.1" customHeight="1"/>
    <row r="1554" ht="14.1" customHeight="1"/>
    <row r="1555" ht="14.1" customHeight="1"/>
    <row r="1556" ht="14.1" customHeight="1"/>
    <row r="1557" ht="14.1" customHeight="1"/>
    <row r="1558" ht="14.1" customHeight="1"/>
    <row r="1559" ht="14.1" customHeight="1"/>
    <row r="1560" ht="14.1" customHeight="1"/>
    <row r="1561" ht="14.1" customHeight="1"/>
    <row r="1562" ht="14.1" customHeight="1"/>
    <row r="1563" ht="14.1" customHeight="1"/>
    <row r="1564" ht="14.1" customHeight="1"/>
    <row r="1565" ht="14.1" customHeight="1"/>
    <row r="1566" ht="14.1" customHeight="1"/>
    <row r="1567" ht="14.1" customHeight="1"/>
    <row r="1568" ht="14.1" customHeight="1"/>
    <row r="1569" ht="14.1" customHeight="1"/>
    <row r="1570" ht="14.1" customHeight="1"/>
    <row r="1571" ht="14.1" customHeight="1"/>
    <row r="1572" ht="14.1" customHeight="1"/>
    <row r="1573" ht="14.1" customHeight="1"/>
    <row r="1574" ht="14.1" customHeight="1"/>
    <row r="1575" ht="14.1" customHeight="1"/>
    <row r="1576" ht="14.1" customHeight="1"/>
    <row r="1577" ht="14.1" customHeight="1"/>
    <row r="1578" ht="14.1" customHeight="1"/>
    <row r="1579" ht="14.1" customHeight="1"/>
    <row r="1580" ht="14.1" customHeight="1"/>
    <row r="1581" ht="14.1" customHeight="1"/>
    <row r="1582" ht="14.1" customHeight="1"/>
    <row r="1583" ht="14.1" customHeight="1"/>
    <row r="1584" ht="14.1" customHeight="1"/>
    <row r="1585" ht="14.1" customHeight="1"/>
    <row r="1586" ht="14.1" customHeight="1"/>
    <row r="1587" ht="14.1" customHeight="1"/>
    <row r="1588" ht="14.1" customHeight="1"/>
    <row r="1589" ht="14.1" customHeight="1"/>
    <row r="1590" ht="14.1" customHeight="1"/>
    <row r="1591" ht="14.1" customHeight="1"/>
    <row r="1592" ht="14.1" customHeight="1"/>
    <row r="1593" ht="14.1" customHeight="1"/>
    <row r="1594" ht="14.1" customHeight="1"/>
    <row r="1595" ht="14.1" customHeight="1"/>
    <row r="1596" ht="14.1" customHeight="1"/>
    <row r="1597" ht="14.1" customHeight="1"/>
    <row r="1598" ht="14.1" customHeight="1"/>
    <row r="1599" ht="14.1" customHeight="1"/>
    <row r="1600" ht="14.1" customHeight="1"/>
    <row r="1601" ht="14.1" customHeight="1"/>
    <row r="1602" ht="14.1" customHeight="1"/>
    <row r="1603" ht="14.1" customHeight="1"/>
    <row r="1604" ht="14.1" customHeight="1"/>
    <row r="1605" ht="14.1" customHeight="1"/>
    <row r="1606" ht="14.1" customHeight="1"/>
    <row r="1607" ht="14.1" customHeight="1"/>
    <row r="1608" ht="14.1" customHeight="1"/>
    <row r="1609" ht="14.1" customHeight="1"/>
    <row r="1610" ht="14.1" customHeight="1"/>
    <row r="1611" ht="14.1" customHeight="1"/>
    <row r="1612" ht="14.1" customHeight="1"/>
    <row r="1613" ht="14.1" customHeight="1"/>
    <row r="1614" ht="14.1" customHeight="1"/>
    <row r="1615" ht="14.1" customHeight="1"/>
    <row r="1616" ht="14.1" customHeight="1"/>
    <row r="1617" ht="14.1" customHeight="1"/>
    <row r="1618" ht="14.1" customHeight="1"/>
    <row r="1619" ht="14.1" customHeight="1"/>
    <row r="1620" ht="14.1" customHeight="1"/>
    <row r="1621" ht="14.1" customHeight="1"/>
    <row r="1622" ht="14.1" customHeight="1"/>
    <row r="1623" ht="14.1" customHeight="1"/>
    <row r="1624" ht="14.1" customHeight="1"/>
    <row r="1625" ht="14.1" customHeight="1"/>
    <row r="1626" ht="14.1" customHeight="1"/>
    <row r="1627" ht="14.1" customHeight="1"/>
    <row r="1628" ht="14.1" customHeight="1"/>
    <row r="1629" ht="14.1" customHeight="1"/>
    <row r="1630" ht="14.1" customHeight="1"/>
    <row r="1631" ht="14.1" customHeight="1"/>
    <row r="1632" ht="14.1" customHeight="1"/>
    <row r="1633" ht="14.1" customHeight="1"/>
    <row r="1634" ht="14.1" customHeight="1"/>
    <row r="1635" ht="14.1" customHeight="1"/>
    <row r="1636" ht="14.1" customHeight="1"/>
    <row r="1637" ht="14.1" customHeight="1"/>
    <row r="1638" ht="14.1" customHeight="1"/>
    <row r="1639" ht="14.1" customHeight="1"/>
    <row r="1640" ht="14.1" customHeight="1"/>
    <row r="1641" ht="14.1" customHeight="1"/>
    <row r="1642" ht="14.1" customHeight="1"/>
    <row r="1643" ht="14.1" customHeight="1"/>
    <row r="1644" ht="14.1" customHeight="1"/>
    <row r="1645" ht="14.1" customHeight="1"/>
    <row r="1646" ht="14.1" customHeight="1"/>
    <row r="1647" ht="14.1" customHeight="1"/>
    <row r="1648" ht="14.1" customHeight="1"/>
    <row r="1649" ht="14.1" customHeight="1"/>
    <row r="1650" ht="14.1" customHeight="1"/>
    <row r="1651" ht="14.1" customHeight="1"/>
    <row r="1652" ht="14.1" customHeight="1"/>
    <row r="1653" ht="14.1" customHeight="1"/>
    <row r="1654" ht="14.1" customHeight="1"/>
    <row r="1655" ht="14.1" customHeight="1"/>
    <row r="1656" ht="14.1" customHeight="1"/>
    <row r="1657" ht="14.1" customHeight="1"/>
    <row r="1658" ht="14.1" customHeight="1"/>
    <row r="1659" ht="14.1" customHeight="1"/>
    <row r="1660" ht="14.1" customHeight="1"/>
    <row r="1661" ht="14.1" customHeight="1"/>
    <row r="1662" ht="14.1" customHeight="1"/>
    <row r="1663" ht="14.1" customHeight="1"/>
    <row r="1664" ht="14.1" customHeight="1"/>
    <row r="1665" ht="14.1" customHeight="1"/>
    <row r="1666" ht="14.1" customHeight="1"/>
    <row r="1667" ht="14.1" customHeight="1"/>
    <row r="1668" ht="14.1" customHeight="1"/>
    <row r="1669" ht="14.1" customHeight="1"/>
    <row r="1670" ht="14.1" customHeight="1"/>
    <row r="1671" ht="14.1" customHeight="1"/>
    <row r="1672" ht="14.1" customHeight="1"/>
    <row r="1673" ht="14.1" customHeight="1"/>
    <row r="1674" ht="14.1" customHeight="1"/>
    <row r="1675" ht="14.1" customHeight="1"/>
    <row r="1676" ht="14.1" customHeight="1"/>
    <row r="1677" ht="14.1" customHeight="1"/>
    <row r="1678" ht="14.1" customHeight="1"/>
    <row r="1679" ht="14.1" customHeight="1"/>
    <row r="1680" ht="14.1" customHeight="1"/>
    <row r="1681" ht="14.1" customHeight="1"/>
    <row r="1682" ht="14.1" customHeight="1"/>
    <row r="1683" ht="14.1" customHeight="1"/>
    <row r="1684" ht="14.1" customHeight="1"/>
    <row r="1685" ht="14.1" customHeight="1"/>
    <row r="1686" ht="14.1" customHeight="1"/>
    <row r="1687" ht="14.1" customHeight="1"/>
    <row r="1688" ht="14.1" customHeight="1"/>
    <row r="1689" ht="14.1" customHeight="1"/>
    <row r="1690" ht="14.1" customHeight="1"/>
    <row r="1691" ht="14.1" customHeight="1"/>
    <row r="1692" ht="14.1" customHeight="1"/>
    <row r="1693" ht="14.1" customHeight="1"/>
    <row r="1694" ht="14.1" customHeight="1"/>
    <row r="1695" ht="14.1" customHeight="1"/>
    <row r="1696" ht="14.1" customHeight="1"/>
    <row r="1697" ht="14.1" customHeight="1"/>
    <row r="1698" ht="14.1" customHeight="1"/>
    <row r="1699" ht="14.1" customHeight="1"/>
    <row r="1700" ht="14.1" customHeight="1"/>
    <row r="1701" ht="14.1" customHeight="1"/>
    <row r="1702" ht="14.1" customHeight="1"/>
    <row r="1703" ht="14.1" customHeight="1"/>
    <row r="1704" ht="14.1" customHeight="1"/>
    <row r="1705" ht="14.1" customHeight="1"/>
    <row r="1706" ht="14.1" customHeight="1"/>
    <row r="1707" ht="14.1" customHeight="1"/>
    <row r="1708" ht="14.1" customHeight="1"/>
    <row r="1709" ht="14.1" customHeight="1"/>
    <row r="1710" ht="14.1" customHeight="1"/>
    <row r="1711" ht="14.1" customHeight="1"/>
    <row r="1712" ht="14.1" customHeight="1"/>
    <row r="1713" ht="14.1" customHeight="1"/>
    <row r="1714" ht="14.1" customHeight="1"/>
    <row r="1715" ht="14.1" customHeight="1"/>
    <row r="1716" ht="14.1" customHeight="1"/>
    <row r="1717" ht="14.1" customHeight="1"/>
    <row r="1718" ht="14.1" customHeight="1"/>
    <row r="1719" ht="14.1" customHeight="1"/>
    <row r="1720" ht="14.1" customHeight="1"/>
    <row r="1721" ht="14.1" customHeight="1"/>
    <row r="1722" ht="14.1" customHeight="1"/>
    <row r="1723" ht="14.1" customHeight="1"/>
    <row r="1724" ht="14.1" customHeight="1"/>
    <row r="1725" ht="14.1" customHeight="1"/>
    <row r="1726" ht="14.1" customHeight="1"/>
    <row r="1727" ht="14.1" customHeight="1"/>
    <row r="1728" ht="14.1" customHeight="1"/>
    <row r="1729" ht="14.1" customHeight="1"/>
    <row r="1730" ht="14.1" customHeight="1"/>
    <row r="1731" ht="14.1" customHeight="1"/>
    <row r="1732" ht="14.1" customHeight="1"/>
    <row r="1733" ht="14.1" customHeight="1"/>
    <row r="1734" ht="14.1" customHeight="1"/>
    <row r="1735" ht="14.1" customHeight="1"/>
    <row r="1736" ht="14.1" customHeight="1"/>
    <row r="1737" ht="14.1" customHeight="1"/>
    <row r="1738" ht="14.1" customHeight="1"/>
    <row r="1739" ht="14.1" customHeight="1"/>
    <row r="1740" ht="14.1" customHeight="1"/>
    <row r="1741" ht="14.1" customHeight="1"/>
    <row r="1742" ht="14.1" customHeight="1"/>
    <row r="1743" ht="14.1" customHeight="1"/>
    <row r="1744" ht="14.1" customHeight="1"/>
    <row r="1745" spans="253:253" ht="14.1" customHeight="1"/>
    <row r="1746" spans="253:253" ht="14.1" customHeight="1"/>
    <row r="1747" spans="253:253" ht="14.1" customHeight="1"/>
    <row r="1748" spans="253:253" ht="14.1" customHeight="1"/>
    <row r="1749" spans="253:253" ht="14.1" customHeight="1"/>
    <row r="1750" spans="253:253" ht="14.1" customHeight="1"/>
    <row r="1751" spans="253:253" ht="14.1" customHeight="1"/>
    <row r="1752" spans="253:253" ht="14.1" customHeight="1">
      <c r="IS1752" s="21"/>
    </row>
  </sheetData>
  <sheetProtection algorithmName="SHA-512" hashValue="vXmxICngfyB6ovSc/mdwRQ+iCTKvhNHaicVWkYPKjDS5+LlEPPGfpN9l4Rsp9vBCdJrH18ZnGWWKy6mAIEFfeQ==" saltValue="ynrDVSUirR5qXvFtyjDnMg==" spinCount="100000" sheet="1" formatCells="0" formatColumns="0" formatRows="0" insertColumns="0" insertRows="0" insertHyperlinks="0" deleteColumns="0" deleteRows="0" sort="0" autoFilter="0" pivotTables="0"/>
  <mergeCells count="12">
    <mergeCell ref="A58:I58"/>
    <mergeCell ref="A53:I53"/>
    <mergeCell ref="A54:I54"/>
    <mergeCell ref="A55:I55"/>
    <mergeCell ref="A56:I56"/>
    <mergeCell ref="A57:I57"/>
    <mergeCell ref="A52:I52"/>
    <mergeCell ref="A1:I1"/>
    <mergeCell ref="A2:I2"/>
    <mergeCell ref="A3:I3"/>
    <mergeCell ref="A4:I4"/>
    <mergeCell ref="A51:I51"/>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28FED-6F25-45B2-99FD-EF48D8FC8DF0}">
  <dimension ref="A1:T27"/>
  <sheetViews>
    <sheetView workbookViewId="0">
      <selection activeCell="Q32" sqref="Q32"/>
    </sheetView>
  </sheetViews>
  <sheetFormatPr defaultRowHeight="20.25"/>
  <cols>
    <col min="1" max="1" width="43" style="832" customWidth="1"/>
    <col min="2" max="4" width="8.85546875" style="832" hidden="1" customWidth="1"/>
    <col min="5" max="6" width="10" style="832" hidden="1" customWidth="1"/>
    <col min="7" max="7" width="8.85546875" style="815" hidden="1" customWidth="1"/>
    <col min="8" max="9" width="9.140625" style="803" hidden="1" customWidth="1"/>
    <col min="10" max="11" width="0" style="803" hidden="1" customWidth="1"/>
    <col min="12" max="12" width="0" style="833" hidden="1" customWidth="1"/>
    <col min="13" max="257" width="9.140625" style="803"/>
    <col min="258" max="258" width="36.85546875" style="803" customWidth="1"/>
    <col min="259" max="266" width="0" style="803" hidden="1" customWidth="1"/>
    <col min="267" max="513" width="9.140625" style="803"/>
    <col min="514" max="514" width="36.85546875" style="803" customWidth="1"/>
    <col min="515" max="522" width="0" style="803" hidden="1" customWidth="1"/>
    <col min="523" max="769" width="9.140625" style="803"/>
    <col min="770" max="770" width="36.85546875" style="803" customWidth="1"/>
    <col min="771" max="778" width="0" style="803" hidden="1" customWidth="1"/>
    <col min="779" max="1025" width="9.140625" style="803"/>
    <col min="1026" max="1026" width="36.85546875" style="803" customWidth="1"/>
    <col min="1027" max="1034" width="0" style="803" hidden="1" customWidth="1"/>
    <col min="1035" max="1281" width="9.140625" style="803"/>
    <col min="1282" max="1282" width="36.85546875" style="803" customWidth="1"/>
    <col min="1283" max="1290" width="0" style="803" hidden="1" customWidth="1"/>
    <col min="1291" max="1537" width="9.140625" style="803"/>
    <col min="1538" max="1538" width="36.85546875" style="803" customWidth="1"/>
    <col min="1539" max="1546" width="0" style="803" hidden="1" customWidth="1"/>
    <col min="1547" max="1793" width="9.140625" style="803"/>
    <col min="1794" max="1794" width="36.85546875" style="803" customWidth="1"/>
    <col min="1795" max="1802" width="0" style="803" hidden="1" customWidth="1"/>
    <col min="1803" max="2049" width="9.140625" style="803"/>
    <col min="2050" max="2050" width="36.85546875" style="803" customWidth="1"/>
    <col min="2051" max="2058" width="0" style="803" hidden="1" customWidth="1"/>
    <col min="2059" max="2305" width="9.140625" style="803"/>
    <col min="2306" max="2306" width="36.85546875" style="803" customWidth="1"/>
    <col min="2307" max="2314" width="0" style="803" hidden="1" customWidth="1"/>
    <col min="2315" max="2561" width="9.140625" style="803"/>
    <col min="2562" max="2562" width="36.85546875" style="803" customWidth="1"/>
    <col min="2563" max="2570" width="0" style="803" hidden="1" customWidth="1"/>
    <col min="2571" max="2817" width="9.140625" style="803"/>
    <col min="2818" max="2818" width="36.85546875" style="803" customWidth="1"/>
    <col min="2819" max="2826" width="0" style="803" hidden="1" customWidth="1"/>
    <col min="2827" max="3073" width="9.140625" style="803"/>
    <col min="3074" max="3074" width="36.85546875" style="803" customWidth="1"/>
    <col min="3075" max="3082" width="0" style="803" hidden="1" customWidth="1"/>
    <col min="3083" max="3329" width="9.140625" style="803"/>
    <col min="3330" max="3330" width="36.85546875" style="803" customWidth="1"/>
    <col min="3331" max="3338" width="0" style="803" hidden="1" customWidth="1"/>
    <col min="3339" max="3585" width="9.140625" style="803"/>
    <col min="3586" max="3586" width="36.85546875" style="803" customWidth="1"/>
    <col min="3587" max="3594" width="0" style="803" hidden="1" customWidth="1"/>
    <col min="3595" max="3841" width="9.140625" style="803"/>
    <col min="3842" max="3842" width="36.85546875" style="803" customWidth="1"/>
    <col min="3843" max="3850" width="0" style="803" hidden="1" customWidth="1"/>
    <col min="3851" max="4097" width="9.140625" style="803"/>
    <col min="4098" max="4098" width="36.85546875" style="803" customWidth="1"/>
    <col min="4099" max="4106" width="0" style="803" hidden="1" customWidth="1"/>
    <col min="4107" max="4353" width="9.140625" style="803"/>
    <col min="4354" max="4354" width="36.85546875" style="803" customWidth="1"/>
    <col min="4355" max="4362" width="0" style="803" hidden="1" customWidth="1"/>
    <col min="4363" max="4609" width="9.140625" style="803"/>
    <col min="4610" max="4610" width="36.85546875" style="803" customWidth="1"/>
    <col min="4611" max="4618" width="0" style="803" hidden="1" customWidth="1"/>
    <col min="4619" max="4865" width="9.140625" style="803"/>
    <col min="4866" max="4866" width="36.85546875" style="803" customWidth="1"/>
    <col min="4867" max="4874" width="0" style="803" hidden="1" customWidth="1"/>
    <col min="4875" max="5121" width="9.140625" style="803"/>
    <col min="5122" max="5122" width="36.85546875" style="803" customWidth="1"/>
    <col min="5123" max="5130" width="0" style="803" hidden="1" customWidth="1"/>
    <col min="5131" max="5377" width="9.140625" style="803"/>
    <col min="5378" max="5378" width="36.85546875" style="803" customWidth="1"/>
    <col min="5379" max="5386" width="0" style="803" hidden="1" customWidth="1"/>
    <col min="5387" max="5633" width="9.140625" style="803"/>
    <col min="5634" max="5634" width="36.85546875" style="803" customWidth="1"/>
    <col min="5635" max="5642" width="0" style="803" hidden="1" customWidth="1"/>
    <col min="5643" max="5889" width="9.140625" style="803"/>
    <col min="5890" max="5890" width="36.85546875" style="803" customWidth="1"/>
    <col min="5891" max="5898" width="0" style="803" hidden="1" customWidth="1"/>
    <col min="5899" max="6145" width="9.140625" style="803"/>
    <col min="6146" max="6146" width="36.85546875" style="803" customWidth="1"/>
    <col min="6147" max="6154" width="0" style="803" hidden="1" customWidth="1"/>
    <col min="6155" max="6401" width="9.140625" style="803"/>
    <col min="6402" max="6402" width="36.85546875" style="803" customWidth="1"/>
    <col min="6403" max="6410" width="0" style="803" hidden="1" customWidth="1"/>
    <col min="6411" max="6657" width="9.140625" style="803"/>
    <col min="6658" max="6658" width="36.85546875" style="803" customWidth="1"/>
    <col min="6659" max="6666" width="0" style="803" hidden="1" customWidth="1"/>
    <col min="6667" max="6913" width="9.140625" style="803"/>
    <col min="6914" max="6914" width="36.85546875" style="803" customWidth="1"/>
    <col min="6915" max="6922" width="0" style="803" hidden="1" customWidth="1"/>
    <col min="6923" max="7169" width="9.140625" style="803"/>
    <col min="7170" max="7170" width="36.85546875" style="803" customWidth="1"/>
    <col min="7171" max="7178" width="0" style="803" hidden="1" customWidth="1"/>
    <col min="7179" max="7425" width="9.140625" style="803"/>
    <col min="7426" max="7426" width="36.85546875" style="803" customWidth="1"/>
    <col min="7427" max="7434" width="0" style="803" hidden="1" customWidth="1"/>
    <col min="7435" max="7681" width="9.140625" style="803"/>
    <col min="7682" max="7682" width="36.85546875" style="803" customWidth="1"/>
    <col min="7683" max="7690" width="0" style="803" hidden="1" customWidth="1"/>
    <col min="7691" max="7937" width="9.140625" style="803"/>
    <col min="7938" max="7938" width="36.85546875" style="803" customWidth="1"/>
    <col min="7939" max="7946" width="0" style="803" hidden="1" customWidth="1"/>
    <col min="7947" max="8193" width="9.140625" style="803"/>
    <col min="8194" max="8194" width="36.85546875" style="803" customWidth="1"/>
    <col min="8195" max="8202" width="0" style="803" hidden="1" customWidth="1"/>
    <col min="8203" max="8449" width="9.140625" style="803"/>
    <col min="8450" max="8450" width="36.85546875" style="803" customWidth="1"/>
    <col min="8451" max="8458" width="0" style="803" hidden="1" customWidth="1"/>
    <col min="8459" max="8705" width="9.140625" style="803"/>
    <col min="8706" max="8706" width="36.85546875" style="803" customWidth="1"/>
    <col min="8707" max="8714" width="0" style="803" hidden="1" customWidth="1"/>
    <col min="8715" max="8961" width="9.140625" style="803"/>
    <col min="8962" max="8962" width="36.85546875" style="803" customWidth="1"/>
    <col min="8963" max="8970" width="0" style="803" hidden="1" customWidth="1"/>
    <col min="8971" max="9217" width="9.140625" style="803"/>
    <col min="9218" max="9218" width="36.85546875" style="803" customWidth="1"/>
    <col min="9219" max="9226" width="0" style="803" hidden="1" customWidth="1"/>
    <col min="9227" max="9473" width="9.140625" style="803"/>
    <col min="9474" max="9474" width="36.85546875" style="803" customWidth="1"/>
    <col min="9475" max="9482" width="0" style="803" hidden="1" customWidth="1"/>
    <col min="9483" max="9729" width="9.140625" style="803"/>
    <col min="9730" max="9730" width="36.85546875" style="803" customWidth="1"/>
    <col min="9731" max="9738" width="0" style="803" hidden="1" customWidth="1"/>
    <col min="9739" max="9985" width="9.140625" style="803"/>
    <col min="9986" max="9986" width="36.85546875" style="803" customWidth="1"/>
    <col min="9987" max="9994" width="0" style="803" hidden="1" customWidth="1"/>
    <col min="9995" max="10241" width="9.140625" style="803"/>
    <col min="10242" max="10242" width="36.85546875" style="803" customWidth="1"/>
    <col min="10243" max="10250" width="0" style="803" hidden="1" customWidth="1"/>
    <col min="10251" max="10497" width="9.140625" style="803"/>
    <col min="10498" max="10498" width="36.85546875" style="803" customWidth="1"/>
    <col min="10499" max="10506" width="0" style="803" hidden="1" customWidth="1"/>
    <col min="10507" max="10753" width="9.140625" style="803"/>
    <col min="10754" max="10754" width="36.85546875" style="803" customWidth="1"/>
    <col min="10755" max="10762" width="0" style="803" hidden="1" customWidth="1"/>
    <col min="10763" max="11009" width="9.140625" style="803"/>
    <col min="11010" max="11010" width="36.85546875" style="803" customWidth="1"/>
    <col min="11011" max="11018" width="0" style="803" hidden="1" customWidth="1"/>
    <col min="11019" max="11265" width="9.140625" style="803"/>
    <col min="11266" max="11266" width="36.85546875" style="803" customWidth="1"/>
    <col min="11267" max="11274" width="0" style="803" hidden="1" customWidth="1"/>
    <col min="11275" max="11521" width="9.140625" style="803"/>
    <col min="11522" max="11522" width="36.85546875" style="803" customWidth="1"/>
    <col min="11523" max="11530" width="0" style="803" hidden="1" customWidth="1"/>
    <col min="11531" max="11777" width="9.140625" style="803"/>
    <col min="11778" max="11778" width="36.85546875" style="803" customWidth="1"/>
    <col min="11779" max="11786" width="0" style="803" hidden="1" customWidth="1"/>
    <col min="11787" max="12033" width="9.140625" style="803"/>
    <col min="12034" max="12034" width="36.85546875" style="803" customWidth="1"/>
    <col min="12035" max="12042" width="0" style="803" hidden="1" customWidth="1"/>
    <col min="12043" max="12289" width="9.140625" style="803"/>
    <col min="12290" max="12290" width="36.85546875" style="803" customWidth="1"/>
    <col min="12291" max="12298" width="0" style="803" hidden="1" customWidth="1"/>
    <col min="12299" max="12545" width="9.140625" style="803"/>
    <col min="12546" max="12546" width="36.85546875" style="803" customWidth="1"/>
    <col min="12547" max="12554" width="0" style="803" hidden="1" customWidth="1"/>
    <col min="12555" max="12801" width="9.140625" style="803"/>
    <col min="12802" max="12802" width="36.85546875" style="803" customWidth="1"/>
    <col min="12803" max="12810" width="0" style="803" hidden="1" customWidth="1"/>
    <col min="12811" max="13057" width="9.140625" style="803"/>
    <col min="13058" max="13058" width="36.85546875" style="803" customWidth="1"/>
    <col min="13059" max="13066" width="0" style="803" hidden="1" customWidth="1"/>
    <col min="13067" max="13313" width="9.140625" style="803"/>
    <col min="13314" max="13314" width="36.85546875" style="803" customWidth="1"/>
    <col min="13315" max="13322" width="0" style="803" hidden="1" customWidth="1"/>
    <col min="13323" max="13569" width="9.140625" style="803"/>
    <col min="13570" max="13570" width="36.85546875" style="803" customWidth="1"/>
    <col min="13571" max="13578" width="0" style="803" hidden="1" customWidth="1"/>
    <col min="13579" max="13825" width="9.140625" style="803"/>
    <col min="13826" max="13826" width="36.85546875" style="803" customWidth="1"/>
    <col min="13827" max="13834" width="0" style="803" hidden="1" customWidth="1"/>
    <col min="13835" max="14081" width="9.140625" style="803"/>
    <col min="14082" max="14082" width="36.85546875" style="803" customWidth="1"/>
    <col min="14083" max="14090" width="0" style="803" hidden="1" customWidth="1"/>
    <col min="14091" max="14337" width="9.140625" style="803"/>
    <col min="14338" max="14338" width="36.85546875" style="803" customWidth="1"/>
    <col min="14339" max="14346" width="0" style="803" hidden="1" customWidth="1"/>
    <col min="14347" max="14593" width="9.140625" style="803"/>
    <col min="14594" max="14594" width="36.85546875" style="803" customWidth="1"/>
    <col min="14595" max="14602" width="0" style="803" hidden="1" customWidth="1"/>
    <col min="14603" max="14849" width="9.140625" style="803"/>
    <col min="14850" max="14850" width="36.85546875" style="803" customWidth="1"/>
    <col min="14851" max="14858" width="0" style="803" hidden="1" customWidth="1"/>
    <col min="14859" max="15105" width="9.140625" style="803"/>
    <col min="15106" max="15106" width="36.85546875" style="803" customWidth="1"/>
    <col min="15107" max="15114" width="0" style="803" hidden="1" customWidth="1"/>
    <col min="15115" max="15361" width="9.140625" style="803"/>
    <col min="15362" max="15362" width="36.85546875" style="803" customWidth="1"/>
    <col min="15363" max="15370" width="0" style="803" hidden="1" customWidth="1"/>
    <col min="15371" max="15617" width="9.140625" style="803"/>
    <col min="15618" max="15618" width="36.85546875" style="803" customWidth="1"/>
    <col min="15619" max="15626" width="0" style="803" hidden="1" customWidth="1"/>
    <col min="15627" max="15873" width="9.140625" style="803"/>
    <col min="15874" max="15874" width="36.85546875" style="803" customWidth="1"/>
    <col min="15875" max="15882" width="0" style="803" hidden="1" customWidth="1"/>
    <col min="15883" max="16129" width="9.140625" style="803"/>
    <col min="16130" max="16130" width="36.85546875" style="803" customWidth="1"/>
    <col min="16131" max="16138" width="0" style="803" hidden="1" customWidth="1"/>
    <col min="16139" max="16384" width="9.140625" style="803"/>
  </cols>
  <sheetData>
    <row r="1" spans="1:20" ht="15.75">
      <c r="A1" s="1666" t="s">
        <v>912</v>
      </c>
      <c r="B1" s="1667"/>
      <c r="C1" s="1667"/>
      <c r="D1" s="1667"/>
      <c r="E1" s="1667"/>
      <c r="F1" s="1667"/>
      <c r="G1" s="1667"/>
      <c r="H1" s="1667"/>
      <c r="I1" s="1667"/>
      <c r="J1" s="1667"/>
      <c r="K1" s="1667"/>
      <c r="L1" s="1667"/>
      <c r="M1" s="1667"/>
      <c r="N1" s="1667"/>
      <c r="O1" s="1667"/>
      <c r="P1" s="1667"/>
      <c r="Q1" s="1668"/>
    </row>
    <row r="2" spans="1:20" ht="15.75">
      <c r="A2" s="1669" t="s">
        <v>913</v>
      </c>
      <c r="B2" s="1655"/>
      <c r="C2" s="1655"/>
      <c r="D2" s="1655"/>
      <c r="E2" s="1655"/>
      <c r="F2" s="1655"/>
      <c r="G2" s="1655"/>
      <c r="H2" s="1655"/>
      <c r="I2" s="1655"/>
      <c r="J2" s="1655"/>
      <c r="K2" s="1655"/>
      <c r="L2" s="1655"/>
      <c r="M2" s="1655"/>
      <c r="N2" s="1655"/>
      <c r="O2" s="1655"/>
      <c r="P2" s="1655"/>
      <c r="Q2" s="1670"/>
    </row>
    <row r="3" spans="1:20" ht="15">
      <c r="A3" s="1671" t="s">
        <v>520</v>
      </c>
      <c r="B3" s="1658"/>
      <c r="C3" s="1658"/>
      <c r="D3" s="1658"/>
      <c r="E3" s="1658"/>
      <c r="F3" s="1658"/>
      <c r="G3" s="1658"/>
      <c r="H3" s="1658"/>
      <c r="I3" s="1658"/>
      <c r="J3" s="1658"/>
      <c r="K3" s="1658"/>
      <c r="L3" s="1658"/>
      <c r="M3" s="1658"/>
      <c r="N3" s="1658"/>
      <c r="O3" s="1658"/>
      <c r="P3" s="1658"/>
      <c r="Q3" s="1672"/>
    </row>
    <row r="4" spans="1:20" s="804" customFormat="1" ht="15.75">
      <c r="A4" s="1274" t="s">
        <v>521</v>
      </c>
      <c r="B4" s="1275">
        <v>2007</v>
      </c>
      <c r="C4" s="1275">
        <v>2008</v>
      </c>
      <c r="D4" s="1275">
        <v>2009</v>
      </c>
      <c r="E4" s="1275">
        <v>2010</v>
      </c>
      <c r="F4" s="1275">
        <v>2011</v>
      </c>
      <c r="G4" s="1275">
        <v>2012</v>
      </c>
      <c r="H4" s="1275">
        <v>2013</v>
      </c>
      <c r="I4" s="1275">
        <v>2014</v>
      </c>
      <c r="J4" s="1275">
        <v>2015</v>
      </c>
      <c r="K4" s="1275">
        <v>2016</v>
      </c>
      <c r="L4" s="1276">
        <v>2017</v>
      </c>
      <c r="M4" s="1276">
        <v>2018</v>
      </c>
      <c r="N4" s="1276">
        <v>2019</v>
      </c>
      <c r="O4" s="1276">
        <v>2020</v>
      </c>
      <c r="P4" s="1276">
        <v>2021</v>
      </c>
      <c r="Q4" s="1277">
        <v>2022</v>
      </c>
    </row>
    <row r="5" spans="1:20" ht="8.25" customHeight="1">
      <c r="A5" s="1251"/>
      <c r="B5" s="381"/>
      <c r="C5" s="381"/>
      <c r="D5" s="381"/>
      <c r="E5" s="381"/>
      <c r="F5" s="381"/>
      <c r="G5" s="381"/>
      <c r="H5" s="805"/>
      <c r="I5" s="805"/>
      <c r="J5" s="805"/>
      <c r="K5" s="805"/>
      <c r="L5" s="806"/>
      <c r="M5" s="805"/>
      <c r="N5" s="805"/>
      <c r="O5" s="805"/>
      <c r="P5" s="805"/>
      <c r="Q5" s="1252"/>
    </row>
    <row r="6" spans="1:20" ht="12.75">
      <c r="A6" s="1856" t="s">
        <v>914</v>
      </c>
      <c r="B6" s="1857"/>
      <c r="C6" s="1857"/>
      <c r="D6" s="1857"/>
      <c r="E6" s="1857"/>
      <c r="F6" s="1857"/>
      <c r="G6" s="1857"/>
      <c r="H6" s="1857"/>
      <c r="I6" s="1857"/>
      <c r="J6" s="1857"/>
      <c r="K6" s="1857"/>
      <c r="L6" s="1857"/>
      <c r="M6" s="1857"/>
      <c r="N6" s="1857"/>
      <c r="O6" s="805"/>
      <c r="P6" s="805"/>
      <c r="Q6" s="1252"/>
    </row>
    <row r="7" spans="1:20" ht="12.75">
      <c r="A7" s="1253" t="s">
        <v>915</v>
      </c>
      <c r="B7" s="381"/>
      <c r="C7" s="381"/>
      <c r="D7" s="381"/>
      <c r="E7" s="381"/>
      <c r="F7" s="381"/>
      <c r="G7" s="381"/>
      <c r="H7" s="807"/>
      <c r="I7" s="807"/>
      <c r="J7" s="808">
        <f t="shared" ref="J7:O7" si="0">SUM(J8:J9)</f>
        <v>12667</v>
      </c>
      <c r="K7" s="808">
        <f t="shared" si="0"/>
        <v>12725</v>
      </c>
      <c r="L7" s="808">
        <f t="shared" si="0"/>
        <v>12588</v>
      </c>
      <c r="M7" s="808">
        <f t="shared" si="0"/>
        <v>12579</v>
      </c>
      <c r="N7" s="808">
        <f t="shared" si="0"/>
        <v>12652</v>
      </c>
      <c r="O7" s="808">
        <f t="shared" si="0"/>
        <v>12928</v>
      </c>
      <c r="P7" s="808">
        <f>SUM(P8:P9)</f>
        <v>12963</v>
      </c>
      <c r="Q7" s="1254">
        <f>SUM(Q8:Q9)</f>
        <v>13103</v>
      </c>
    </row>
    <row r="8" spans="1:20" ht="12.75">
      <c r="A8" s="1055" t="s">
        <v>916</v>
      </c>
      <c r="B8" s="809">
        <v>7959</v>
      </c>
      <c r="C8" s="809">
        <v>8582</v>
      </c>
      <c r="D8" s="809">
        <v>8786</v>
      </c>
      <c r="E8" s="809">
        <v>8645</v>
      </c>
      <c r="F8" s="809">
        <v>9233.7190836350856</v>
      </c>
      <c r="G8" s="809">
        <v>10632.347745367029</v>
      </c>
      <c r="H8" s="810">
        <v>10847</v>
      </c>
      <c r="I8" s="811">
        <v>11484</v>
      </c>
      <c r="J8" s="811">
        <v>11855</v>
      </c>
      <c r="K8" s="811">
        <v>11654</v>
      </c>
      <c r="L8" s="811">
        <v>11453</v>
      </c>
      <c r="M8" s="810">
        <v>11256</v>
      </c>
      <c r="N8" s="810">
        <v>11395</v>
      </c>
      <c r="O8" s="811">
        <v>11668</v>
      </c>
      <c r="P8" s="810">
        <v>11621</v>
      </c>
      <c r="Q8" s="1255">
        <v>11677</v>
      </c>
      <c r="R8" s="812"/>
      <c r="S8" s="812"/>
      <c r="T8" s="931"/>
    </row>
    <row r="9" spans="1:20" ht="12.75">
      <c r="A9" s="1055" t="s">
        <v>917</v>
      </c>
      <c r="B9" s="813">
        <v>954</v>
      </c>
      <c r="C9" s="813">
        <v>936</v>
      </c>
      <c r="D9" s="813">
        <v>930</v>
      </c>
      <c r="E9" s="813">
        <v>862</v>
      </c>
      <c r="F9" s="813">
        <v>976.28091636491808</v>
      </c>
      <c r="G9" s="813">
        <v>898.65225463297247</v>
      </c>
      <c r="H9" s="810">
        <v>926</v>
      </c>
      <c r="I9" s="811">
        <v>966</v>
      </c>
      <c r="J9" s="811">
        <v>812</v>
      </c>
      <c r="K9" s="811">
        <v>1071</v>
      </c>
      <c r="L9" s="811">
        <v>1135</v>
      </c>
      <c r="M9" s="810">
        <v>1323</v>
      </c>
      <c r="N9" s="810">
        <v>1257</v>
      </c>
      <c r="O9" s="811">
        <v>1260</v>
      </c>
      <c r="P9" s="811">
        <v>1342</v>
      </c>
      <c r="Q9" s="1255">
        <v>1426</v>
      </c>
    </row>
    <row r="10" spans="1:20" ht="9.75" customHeight="1">
      <c r="A10" s="1055"/>
      <c r="B10" s="814"/>
      <c r="C10" s="814"/>
      <c r="D10" s="814"/>
      <c r="E10" s="814"/>
      <c r="F10" s="814"/>
      <c r="G10" s="814"/>
      <c r="H10" s="805"/>
      <c r="I10" s="805"/>
      <c r="J10" s="805"/>
      <c r="K10" s="805"/>
      <c r="L10" s="806"/>
      <c r="M10" s="815"/>
      <c r="N10" s="815"/>
      <c r="O10" s="811"/>
      <c r="P10" s="805"/>
      <c r="Q10" s="1256"/>
    </row>
    <row r="11" spans="1:20" ht="12.75">
      <c r="A11" s="1856" t="s">
        <v>918</v>
      </c>
      <c r="B11" s="1857"/>
      <c r="C11" s="1857"/>
      <c r="D11" s="1857"/>
      <c r="E11" s="1857"/>
      <c r="F11" s="1857"/>
      <c r="G11" s="1857"/>
      <c r="H11" s="1857"/>
      <c r="I11" s="1857"/>
      <c r="J11" s="1857"/>
      <c r="K11" s="1857"/>
      <c r="L11" s="1857"/>
      <c r="M11" s="1857"/>
      <c r="N11" s="1857"/>
      <c r="O11" s="811"/>
      <c r="P11" s="805"/>
      <c r="Q11" s="1256"/>
    </row>
    <row r="12" spans="1:20" ht="12.75">
      <c r="A12" s="1052" t="s">
        <v>919</v>
      </c>
      <c r="B12" s="809"/>
      <c r="C12" s="809"/>
      <c r="D12" s="809"/>
      <c r="E12" s="809"/>
      <c r="F12" s="809"/>
      <c r="G12" s="809"/>
      <c r="H12" s="805"/>
      <c r="I12" s="805"/>
      <c r="J12" s="808">
        <f t="shared" ref="J12:O12" si="1">SUM(J13:J14)</f>
        <v>8426</v>
      </c>
      <c r="K12" s="808">
        <f t="shared" si="1"/>
        <v>8351</v>
      </c>
      <c r="L12" s="808">
        <f t="shared" si="1"/>
        <v>8147</v>
      </c>
      <c r="M12" s="808">
        <f t="shared" si="1"/>
        <v>8185</v>
      </c>
      <c r="N12" s="808">
        <f t="shared" si="1"/>
        <v>8296</v>
      </c>
      <c r="O12" s="808">
        <f t="shared" si="1"/>
        <v>8434</v>
      </c>
      <c r="P12" s="808">
        <f>SUM(P13:P14)</f>
        <v>8073</v>
      </c>
      <c r="Q12" s="1254">
        <v>8509</v>
      </c>
    </row>
    <row r="13" spans="1:20" ht="12.75">
      <c r="A13" s="1257" t="s">
        <v>920</v>
      </c>
      <c r="B13" s="809">
        <v>5376</v>
      </c>
      <c r="C13" s="809">
        <v>5955</v>
      </c>
      <c r="D13" s="816">
        <v>6145</v>
      </c>
      <c r="E13" s="816">
        <v>6128</v>
      </c>
      <c r="F13" s="816">
        <v>6685</v>
      </c>
      <c r="G13" s="809">
        <v>7831</v>
      </c>
      <c r="H13" s="810">
        <v>7928</v>
      </c>
      <c r="I13" s="811">
        <v>8466</v>
      </c>
      <c r="J13" s="811">
        <v>8255</v>
      </c>
      <c r="K13" s="811">
        <v>8160</v>
      </c>
      <c r="L13" s="811">
        <v>7961</v>
      </c>
      <c r="M13" s="810">
        <v>8007</v>
      </c>
      <c r="N13" s="810">
        <v>8125</v>
      </c>
      <c r="O13" s="811">
        <v>8230</v>
      </c>
      <c r="P13" s="811">
        <v>7840</v>
      </c>
      <c r="Q13" s="1255">
        <v>8214</v>
      </c>
    </row>
    <row r="14" spans="1:20" ht="13.5" thickBot="1">
      <c r="A14" s="1257" t="s">
        <v>921</v>
      </c>
      <c r="B14" s="813">
        <v>101</v>
      </c>
      <c r="C14" s="813">
        <v>100</v>
      </c>
      <c r="D14" s="817">
        <v>98</v>
      </c>
      <c r="E14" s="817">
        <v>97</v>
      </c>
      <c r="F14" s="817">
        <v>95</v>
      </c>
      <c r="G14" s="813">
        <v>104</v>
      </c>
      <c r="H14" s="818">
        <v>123</v>
      </c>
      <c r="I14" s="819">
        <v>145</v>
      </c>
      <c r="J14" s="811">
        <v>171</v>
      </c>
      <c r="K14" s="811">
        <v>191</v>
      </c>
      <c r="L14" s="811">
        <v>186</v>
      </c>
      <c r="M14" s="810">
        <v>178</v>
      </c>
      <c r="N14" s="810">
        <v>171</v>
      </c>
      <c r="O14" s="811">
        <v>204</v>
      </c>
      <c r="P14" s="811">
        <v>233</v>
      </c>
      <c r="Q14" s="1258">
        <v>295</v>
      </c>
    </row>
    <row r="15" spans="1:20" ht="13.5" thickTop="1">
      <c r="A15" s="1259" t="s">
        <v>922</v>
      </c>
      <c r="B15" s="809"/>
      <c r="C15" s="809"/>
      <c r="D15" s="820">
        <v>5.5100000000000003E-2</v>
      </c>
      <c r="E15" s="820">
        <v>3.7499999999999999E-2</v>
      </c>
      <c r="F15" s="820">
        <v>2.9600000000000001E-2</v>
      </c>
      <c r="G15" s="820">
        <v>3.0700000000000002E-2</v>
      </c>
      <c r="H15" s="821">
        <v>4.2299999999999997E-2</v>
      </c>
      <c r="I15" s="821">
        <v>3.4000000000000002E-2</v>
      </c>
      <c r="J15" s="820">
        <v>4.3200000000000002E-2</v>
      </c>
      <c r="K15" s="820">
        <v>3.0200000000000001E-2</v>
      </c>
      <c r="L15" s="822">
        <v>0.03</v>
      </c>
      <c r="M15" s="823">
        <v>2.8000000000000001E-2</v>
      </c>
      <c r="N15" s="823">
        <v>3.1E-2</v>
      </c>
      <c r="O15" s="822">
        <v>2.9000000000000001E-2</v>
      </c>
      <c r="P15" s="822">
        <v>4.1000000000000002E-2</v>
      </c>
      <c r="Q15" s="1260">
        <v>5.0999999999999997E-2</v>
      </c>
    </row>
    <row r="16" spans="1:20" ht="12.75">
      <c r="A16" s="1261"/>
      <c r="B16" s="809"/>
      <c r="C16" s="809"/>
      <c r="D16" s="809"/>
      <c r="E16" s="809"/>
      <c r="F16" s="809"/>
      <c r="G16" s="824"/>
      <c r="H16" s="815"/>
      <c r="I16" s="815"/>
      <c r="J16" s="825"/>
      <c r="K16" s="825"/>
      <c r="L16" s="826"/>
      <c r="M16" s="827"/>
      <c r="N16" s="827"/>
      <c r="O16" s="807"/>
      <c r="P16" s="805"/>
      <c r="Q16" s="1252"/>
    </row>
    <row r="17" spans="1:17" ht="12.75">
      <c r="A17" s="1052" t="s">
        <v>923</v>
      </c>
      <c r="B17" s="813">
        <v>404</v>
      </c>
      <c r="C17" s="809">
        <v>398</v>
      </c>
      <c r="D17" s="809">
        <v>388</v>
      </c>
      <c r="E17" s="809">
        <v>378</v>
      </c>
      <c r="F17" s="809">
        <v>378</v>
      </c>
      <c r="G17" s="809">
        <v>386</v>
      </c>
      <c r="H17" s="810">
        <v>409</v>
      </c>
      <c r="I17" s="827">
        <v>429</v>
      </c>
      <c r="J17" s="828">
        <v>456</v>
      </c>
      <c r="K17" s="828">
        <v>505</v>
      </c>
      <c r="L17" s="829">
        <v>549</v>
      </c>
      <c r="M17" s="828">
        <v>579</v>
      </c>
      <c r="N17" s="828">
        <v>627</v>
      </c>
      <c r="O17" s="828">
        <v>622</v>
      </c>
      <c r="P17" s="828">
        <v>662</v>
      </c>
      <c r="Q17" s="1262">
        <v>718</v>
      </c>
    </row>
    <row r="18" spans="1:17" s="830" customFormat="1" ht="12.75">
      <c r="A18" s="1267" t="s">
        <v>924</v>
      </c>
      <c r="B18" s="1268"/>
      <c r="C18" s="1269">
        <v>7.87</v>
      </c>
      <c r="D18" s="1269">
        <v>3.24</v>
      </c>
      <c r="E18" s="1270">
        <v>3.0800000000000001E-2</v>
      </c>
      <c r="F18" s="1270">
        <v>2.8299999999999999E-2</v>
      </c>
      <c r="G18" s="1270">
        <v>3.9800000000000002E-2</v>
      </c>
      <c r="H18" s="1271">
        <v>1.9199999999999998E-2</v>
      </c>
      <c r="I18" s="1271">
        <v>2.4E-2</v>
      </c>
      <c r="J18" s="1271">
        <v>3.5099999999999999E-2</v>
      </c>
      <c r="K18" s="1271">
        <v>2.1000000000000001E-2</v>
      </c>
      <c r="L18" s="1272">
        <v>3.9800000000000002E-2</v>
      </c>
      <c r="M18" s="1271">
        <v>4.9099999999999998E-2</v>
      </c>
      <c r="N18" s="1271">
        <v>5.2600000000000001E-2</v>
      </c>
      <c r="O18" s="1272">
        <v>4.5999999999999999E-2</v>
      </c>
      <c r="P18" s="1272">
        <v>0.05</v>
      </c>
      <c r="Q18" s="1273">
        <v>5.1999999999999998E-2</v>
      </c>
    </row>
    <row r="19" spans="1:17">
      <c r="A19" s="1251"/>
      <c r="B19" s="824"/>
      <c r="C19" s="824"/>
      <c r="D19" s="824"/>
      <c r="E19" s="824"/>
      <c r="F19" s="824"/>
      <c r="G19" s="824"/>
      <c r="H19" s="805"/>
      <c r="I19" s="805"/>
      <c r="J19" s="805"/>
      <c r="K19" s="805"/>
      <c r="L19" s="806"/>
      <c r="M19" s="805"/>
      <c r="N19" s="805"/>
      <c r="O19" s="805"/>
      <c r="P19" s="805"/>
      <c r="Q19" s="1252"/>
    </row>
    <row r="20" spans="1:17" ht="16.5" thickBot="1">
      <c r="A20" s="1263" t="s">
        <v>925</v>
      </c>
      <c r="B20" s="1264"/>
      <c r="C20" s="1264"/>
      <c r="D20" s="1264"/>
      <c r="E20" s="1264"/>
      <c r="F20" s="1264"/>
      <c r="G20" s="1264"/>
      <c r="H20" s="1264"/>
      <c r="I20" s="1264"/>
      <c r="J20" s="1264"/>
      <c r="K20" s="1264"/>
      <c r="L20" s="1264"/>
      <c r="M20" s="1264"/>
      <c r="N20" s="1264"/>
      <c r="O20" s="1265"/>
      <c r="P20" s="1265"/>
      <c r="Q20" s="1266"/>
    </row>
    <row r="21" spans="1:17" ht="21">
      <c r="A21" s="831"/>
    </row>
    <row r="24" spans="1:17">
      <c r="A24" s="834"/>
      <c r="B24" s="835"/>
    </row>
    <row r="25" spans="1:17">
      <c r="A25" s="834"/>
      <c r="B25" s="835"/>
    </row>
    <row r="26" spans="1:17">
      <c r="A26" s="834"/>
      <c r="B26" s="835"/>
    </row>
    <row r="27" spans="1:17">
      <c r="B27" s="835"/>
    </row>
  </sheetData>
  <sheetProtection algorithmName="SHA-512" hashValue="0+85b+mHXPx8mzuGHkAYmaALhUs+LfVNy7iuM7bMhV1Oixg7SEugesX2/lJKcUV1IGw1cKG1AlRF6GGtLCdMKw==" saltValue="Y12n1MrW0Sdq7Azwh1V7/w==" spinCount="100000" sheet="1" formatCells="0" formatColumns="0" formatRows="0" insertColumns="0" insertRows="0" insertHyperlinks="0" deleteColumns="0" deleteRows="0" sort="0" autoFilter="0" pivotTables="0"/>
  <mergeCells count="5">
    <mergeCell ref="A1:Q1"/>
    <mergeCell ref="A2:Q2"/>
    <mergeCell ref="A3:Q3"/>
    <mergeCell ref="A6:N6"/>
    <mergeCell ref="A11:N11"/>
  </mergeCell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FF2C2-8518-4588-B89A-27FB1EA39028}">
  <dimension ref="A1:H55"/>
  <sheetViews>
    <sheetView workbookViewId="0">
      <selection activeCell="G39" sqref="G39"/>
    </sheetView>
  </sheetViews>
  <sheetFormatPr defaultColWidth="8.85546875" defaultRowHeight="12.75"/>
  <cols>
    <col min="1" max="1" width="52.140625" style="537" customWidth="1"/>
    <col min="2" max="2" width="19.140625" style="837" customWidth="1"/>
    <col min="3" max="3" width="11.42578125" style="513" customWidth="1"/>
    <col min="4" max="4" width="11.42578125" style="513" hidden="1" customWidth="1"/>
    <col min="5" max="9" width="11.42578125" style="513" customWidth="1"/>
    <col min="10" max="10" width="21.140625" style="513" customWidth="1"/>
    <col min="11" max="247" width="11.42578125" style="513" customWidth="1"/>
    <col min="248" max="256" width="8.85546875" style="513"/>
    <col min="257" max="257" width="44.140625" style="513" customWidth="1"/>
    <col min="258" max="258" width="19.140625" style="513" customWidth="1"/>
    <col min="259" max="259" width="11.42578125" style="513" customWidth="1"/>
    <col min="260" max="260" width="0" style="513" hidden="1" customWidth="1"/>
    <col min="261" max="265" width="11.42578125" style="513" customWidth="1"/>
    <col min="266" max="266" width="21.140625" style="513" customWidth="1"/>
    <col min="267" max="503" width="11.42578125" style="513" customWidth="1"/>
    <col min="504" max="512" width="8.85546875" style="513"/>
    <col min="513" max="513" width="44.140625" style="513" customWidth="1"/>
    <col min="514" max="514" width="19.140625" style="513" customWidth="1"/>
    <col min="515" max="515" width="11.42578125" style="513" customWidth="1"/>
    <col min="516" max="516" width="0" style="513" hidden="1" customWidth="1"/>
    <col min="517" max="521" width="11.42578125" style="513" customWidth="1"/>
    <col min="522" max="522" width="21.140625" style="513" customWidth="1"/>
    <col min="523" max="759" width="11.42578125" style="513" customWidth="1"/>
    <col min="760" max="768" width="8.85546875" style="513"/>
    <col min="769" max="769" width="44.140625" style="513" customWidth="1"/>
    <col min="770" max="770" width="19.140625" style="513" customWidth="1"/>
    <col min="771" max="771" width="11.42578125" style="513" customWidth="1"/>
    <col min="772" max="772" width="0" style="513" hidden="1" customWidth="1"/>
    <col min="773" max="777" width="11.42578125" style="513" customWidth="1"/>
    <col min="778" max="778" width="21.140625" style="513" customWidth="1"/>
    <col min="779" max="1015" width="11.42578125" style="513" customWidth="1"/>
    <col min="1016" max="1024" width="8.85546875" style="513"/>
    <col min="1025" max="1025" width="44.140625" style="513" customWidth="1"/>
    <col min="1026" max="1026" width="19.140625" style="513" customWidth="1"/>
    <col min="1027" max="1027" width="11.42578125" style="513" customWidth="1"/>
    <col min="1028" max="1028" width="0" style="513" hidden="1" customWidth="1"/>
    <col min="1029" max="1033" width="11.42578125" style="513" customWidth="1"/>
    <col min="1034" max="1034" width="21.140625" style="513" customWidth="1"/>
    <col min="1035" max="1271" width="11.42578125" style="513" customWidth="1"/>
    <col min="1272" max="1280" width="8.85546875" style="513"/>
    <col min="1281" max="1281" width="44.140625" style="513" customWidth="1"/>
    <col min="1282" max="1282" width="19.140625" style="513" customWidth="1"/>
    <col min="1283" max="1283" width="11.42578125" style="513" customWidth="1"/>
    <col min="1284" max="1284" width="0" style="513" hidden="1" customWidth="1"/>
    <col min="1285" max="1289" width="11.42578125" style="513" customWidth="1"/>
    <col min="1290" max="1290" width="21.140625" style="513" customWidth="1"/>
    <col min="1291" max="1527" width="11.42578125" style="513" customWidth="1"/>
    <col min="1528" max="1536" width="8.85546875" style="513"/>
    <col min="1537" max="1537" width="44.140625" style="513" customWidth="1"/>
    <col min="1538" max="1538" width="19.140625" style="513" customWidth="1"/>
    <col min="1539" max="1539" width="11.42578125" style="513" customWidth="1"/>
    <col min="1540" max="1540" width="0" style="513" hidden="1" customWidth="1"/>
    <col min="1541" max="1545" width="11.42578125" style="513" customWidth="1"/>
    <col min="1546" max="1546" width="21.140625" style="513" customWidth="1"/>
    <col min="1547" max="1783" width="11.42578125" style="513" customWidth="1"/>
    <col min="1784" max="1792" width="8.85546875" style="513"/>
    <col min="1793" max="1793" width="44.140625" style="513" customWidth="1"/>
    <col min="1794" max="1794" width="19.140625" style="513" customWidth="1"/>
    <col min="1795" max="1795" width="11.42578125" style="513" customWidth="1"/>
    <col min="1796" max="1796" width="0" style="513" hidden="1" customWidth="1"/>
    <col min="1797" max="1801" width="11.42578125" style="513" customWidth="1"/>
    <col min="1802" max="1802" width="21.140625" style="513" customWidth="1"/>
    <col min="1803" max="2039" width="11.42578125" style="513" customWidth="1"/>
    <col min="2040" max="2048" width="8.85546875" style="513"/>
    <col min="2049" max="2049" width="44.140625" style="513" customWidth="1"/>
    <col min="2050" max="2050" width="19.140625" style="513" customWidth="1"/>
    <col min="2051" max="2051" width="11.42578125" style="513" customWidth="1"/>
    <col min="2052" max="2052" width="0" style="513" hidden="1" customWidth="1"/>
    <col min="2053" max="2057" width="11.42578125" style="513" customWidth="1"/>
    <col min="2058" max="2058" width="21.140625" style="513" customWidth="1"/>
    <col min="2059" max="2295" width="11.42578125" style="513" customWidth="1"/>
    <col min="2296" max="2304" width="8.85546875" style="513"/>
    <col min="2305" max="2305" width="44.140625" style="513" customWidth="1"/>
    <col min="2306" max="2306" width="19.140625" style="513" customWidth="1"/>
    <col min="2307" max="2307" width="11.42578125" style="513" customWidth="1"/>
    <col min="2308" max="2308" width="0" style="513" hidden="1" customWidth="1"/>
    <col min="2309" max="2313" width="11.42578125" style="513" customWidth="1"/>
    <col min="2314" max="2314" width="21.140625" style="513" customWidth="1"/>
    <col min="2315" max="2551" width="11.42578125" style="513" customWidth="1"/>
    <col min="2552" max="2560" width="8.85546875" style="513"/>
    <col min="2561" max="2561" width="44.140625" style="513" customWidth="1"/>
    <col min="2562" max="2562" width="19.140625" style="513" customWidth="1"/>
    <col min="2563" max="2563" width="11.42578125" style="513" customWidth="1"/>
    <col min="2564" max="2564" width="0" style="513" hidden="1" customWidth="1"/>
    <col min="2565" max="2569" width="11.42578125" style="513" customWidth="1"/>
    <col min="2570" max="2570" width="21.140625" style="513" customWidth="1"/>
    <col min="2571" max="2807" width="11.42578125" style="513" customWidth="1"/>
    <col min="2808" max="2816" width="8.85546875" style="513"/>
    <col min="2817" max="2817" width="44.140625" style="513" customWidth="1"/>
    <col min="2818" max="2818" width="19.140625" style="513" customWidth="1"/>
    <col min="2819" max="2819" width="11.42578125" style="513" customWidth="1"/>
    <col min="2820" max="2820" width="0" style="513" hidden="1" customWidth="1"/>
    <col min="2821" max="2825" width="11.42578125" style="513" customWidth="1"/>
    <col min="2826" max="2826" width="21.140625" style="513" customWidth="1"/>
    <col min="2827" max="3063" width="11.42578125" style="513" customWidth="1"/>
    <col min="3064" max="3072" width="8.85546875" style="513"/>
    <col min="3073" max="3073" width="44.140625" style="513" customWidth="1"/>
    <col min="3074" max="3074" width="19.140625" style="513" customWidth="1"/>
    <col min="3075" max="3075" width="11.42578125" style="513" customWidth="1"/>
    <col min="3076" max="3076" width="0" style="513" hidden="1" customWidth="1"/>
    <col min="3077" max="3081" width="11.42578125" style="513" customWidth="1"/>
    <col min="3082" max="3082" width="21.140625" style="513" customWidth="1"/>
    <col min="3083" max="3319" width="11.42578125" style="513" customWidth="1"/>
    <col min="3320" max="3328" width="8.85546875" style="513"/>
    <col min="3329" max="3329" width="44.140625" style="513" customWidth="1"/>
    <col min="3330" max="3330" width="19.140625" style="513" customWidth="1"/>
    <col min="3331" max="3331" width="11.42578125" style="513" customWidth="1"/>
    <col min="3332" max="3332" width="0" style="513" hidden="1" customWidth="1"/>
    <col min="3333" max="3337" width="11.42578125" style="513" customWidth="1"/>
    <col min="3338" max="3338" width="21.140625" style="513" customWidth="1"/>
    <col min="3339" max="3575" width="11.42578125" style="513" customWidth="1"/>
    <col min="3576" max="3584" width="8.85546875" style="513"/>
    <col min="3585" max="3585" width="44.140625" style="513" customWidth="1"/>
    <col min="3586" max="3586" width="19.140625" style="513" customWidth="1"/>
    <col min="3587" max="3587" width="11.42578125" style="513" customWidth="1"/>
    <col min="3588" max="3588" width="0" style="513" hidden="1" customWidth="1"/>
    <col min="3589" max="3593" width="11.42578125" style="513" customWidth="1"/>
    <col min="3594" max="3594" width="21.140625" style="513" customWidth="1"/>
    <col min="3595" max="3831" width="11.42578125" style="513" customWidth="1"/>
    <col min="3832" max="3840" width="8.85546875" style="513"/>
    <col min="3841" max="3841" width="44.140625" style="513" customWidth="1"/>
    <col min="3842" max="3842" width="19.140625" style="513" customWidth="1"/>
    <col min="3843" max="3843" width="11.42578125" style="513" customWidth="1"/>
    <col min="3844" max="3844" width="0" style="513" hidden="1" customWidth="1"/>
    <col min="3845" max="3849" width="11.42578125" style="513" customWidth="1"/>
    <col min="3850" max="3850" width="21.140625" style="513" customWidth="1"/>
    <col min="3851" max="4087" width="11.42578125" style="513" customWidth="1"/>
    <col min="4088" max="4096" width="8.85546875" style="513"/>
    <col min="4097" max="4097" width="44.140625" style="513" customWidth="1"/>
    <col min="4098" max="4098" width="19.140625" style="513" customWidth="1"/>
    <col min="4099" max="4099" width="11.42578125" style="513" customWidth="1"/>
    <col min="4100" max="4100" width="0" style="513" hidden="1" customWidth="1"/>
    <col min="4101" max="4105" width="11.42578125" style="513" customWidth="1"/>
    <col min="4106" max="4106" width="21.140625" style="513" customWidth="1"/>
    <col min="4107" max="4343" width="11.42578125" style="513" customWidth="1"/>
    <col min="4344" max="4352" width="8.85546875" style="513"/>
    <col min="4353" max="4353" width="44.140625" style="513" customWidth="1"/>
    <col min="4354" max="4354" width="19.140625" style="513" customWidth="1"/>
    <col min="4355" max="4355" width="11.42578125" style="513" customWidth="1"/>
    <col min="4356" max="4356" width="0" style="513" hidden="1" customWidth="1"/>
    <col min="4357" max="4361" width="11.42578125" style="513" customWidth="1"/>
    <col min="4362" max="4362" width="21.140625" style="513" customWidth="1"/>
    <col min="4363" max="4599" width="11.42578125" style="513" customWidth="1"/>
    <col min="4600" max="4608" width="8.85546875" style="513"/>
    <col min="4609" max="4609" width="44.140625" style="513" customWidth="1"/>
    <col min="4610" max="4610" width="19.140625" style="513" customWidth="1"/>
    <col min="4611" max="4611" width="11.42578125" style="513" customWidth="1"/>
    <col min="4612" max="4612" width="0" style="513" hidden="1" customWidth="1"/>
    <col min="4613" max="4617" width="11.42578125" style="513" customWidth="1"/>
    <col min="4618" max="4618" width="21.140625" style="513" customWidth="1"/>
    <col min="4619" max="4855" width="11.42578125" style="513" customWidth="1"/>
    <col min="4856" max="4864" width="8.85546875" style="513"/>
    <col min="4865" max="4865" width="44.140625" style="513" customWidth="1"/>
    <col min="4866" max="4866" width="19.140625" style="513" customWidth="1"/>
    <col min="4867" max="4867" width="11.42578125" style="513" customWidth="1"/>
    <col min="4868" max="4868" width="0" style="513" hidden="1" customWidth="1"/>
    <col min="4869" max="4873" width="11.42578125" style="513" customWidth="1"/>
    <col min="4874" max="4874" width="21.140625" style="513" customWidth="1"/>
    <col min="4875" max="5111" width="11.42578125" style="513" customWidth="1"/>
    <col min="5112" max="5120" width="8.85546875" style="513"/>
    <col min="5121" max="5121" width="44.140625" style="513" customWidth="1"/>
    <col min="5122" max="5122" width="19.140625" style="513" customWidth="1"/>
    <col min="5123" max="5123" width="11.42578125" style="513" customWidth="1"/>
    <col min="5124" max="5124" width="0" style="513" hidden="1" customWidth="1"/>
    <col min="5125" max="5129" width="11.42578125" style="513" customWidth="1"/>
    <col min="5130" max="5130" width="21.140625" style="513" customWidth="1"/>
    <col min="5131" max="5367" width="11.42578125" style="513" customWidth="1"/>
    <col min="5368" max="5376" width="8.85546875" style="513"/>
    <col min="5377" max="5377" width="44.140625" style="513" customWidth="1"/>
    <col min="5378" max="5378" width="19.140625" style="513" customWidth="1"/>
    <col min="5379" max="5379" width="11.42578125" style="513" customWidth="1"/>
    <col min="5380" max="5380" width="0" style="513" hidden="1" customWidth="1"/>
    <col min="5381" max="5385" width="11.42578125" style="513" customWidth="1"/>
    <col min="5386" max="5386" width="21.140625" style="513" customWidth="1"/>
    <col min="5387" max="5623" width="11.42578125" style="513" customWidth="1"/>
    <col min="5624" max="5632" width="8.85546875" style="513"/>
    <col min="5633" max="5633" width="44.140625" style="513" customWidth="1"/>
    <col min="5634" max="5634" width="19.140625" style="513" customWidth="1"/>
    <col min="5635" max="5635" width="11.42578125" style="513" customWidth="1"/>
    <col min="5636" max="5636" width="0" style="513" hidden="1" customWidth="1"/>
    <col min="5637" max="5641" width="11.42578125" style="513" customWidth="1"/>
    <col min="5642" max="5642" width="21.140625" style="513" customWidth="1"/>
    <col min="5643" max="5879" width="11.42578125" style="513" customWidth="1"/>
    <col min="5880" max="5888" width="8.85546875" style="513"/>
    <col min="5889" max="5889" width="44.140625" style="513" customWidth="1"/>
    <col min="5890" max="5890" width="19.140625" style="513" customWidth="1"/>
    <col min="5891" max="5891" width="11.42578125" style="513" customWidth="1"/>
    <col min="5892" max="5892" width="0" style="513" hidden="1" customWidth="1"/>
    <col min="5893" max="5897" width="11.42578125" style="513" customWidth="1"/>
    <col min="5898" max="5898" width="21.140625" style="513" customWidth="1"/>
    <col min="5899" max="6135" width="11.42578125" style="513" customWidth="1"/>
    <col min="6136" max="6144" width="8.85546875" style="513"/>
    <col min="6145" max="6145" width="44.140625" style="513" customWidth="1"/>
    <col min="6146" max="6146" width="19.140625" style="513" customWidth="1"/>
    <col min="6147" max="6147" width="11.42578125" style="513" customWidth="1"/>
    <col min="6148" max="6148" width="0" style="513" hidden="1" customWidth="1"/>
    <col min="6149" max="6153" width="11.42578125" style="513" customWidth="1"/>
    <col min="6154" max="6154" width="21.140625" style="513" customWidth="1"/>
    <col min="6155" max="6391" width="11.42578125" style="513" customWidth="1"/>
    <col min="6392" max="6400" width="8.85546875" style="513"/>
    <col min="6401" max="6401" width="44.140625" style="513" customWidth="1"/>
    <col min="6402" max="6402" width="19.140625" style="513" customWidth="1"/>
    <col min="6403" max="6403" width="11.42578125" style="513" customWidth="1"/>
    <col min="6404" max="6404" width="0" style="513" hidden="1" customWidth="1"/>
    <col min="6405" max="6409" width="11.42578125" style="513" customWidth="1"/>
    <col min="6410" max="6410" width="21.140625" style="513" customWidth="1"/>
    <col min="6411" max="6647" width="11.42578125" style="513" customWidth="1"/>
    <col min="6648" max="6656" width="8.85546875" style="513"/>
    <col min="6657" max="6657" width="44.140625" style="513" customWidth="1"/>
    <col min="6658" max="6658" width="19.140625" style="513" customWidth="1"/>
    <col min="6659" max="6659" width="11.42578125" style="513" customWidth="1"/>
    <col min="6660" max="6660" width="0" style="513" hidden="1" customWidth="1"/>
    <col min="6661" max="6665" width="11.42578125" style="513" customWidth="1"/>
    <col min="6666" max="6666" width="21.140625" style="513" customWidth="1"/>
    <col min="6667" max="6903" width="11.42578125" style="513" customWidth="1"/>
    <col min="6904" max="6912" width="8.85546875" style="513"/>
    <col min="6913" max="6913" width="44.140625" style="513" customWidth="1"/>
    <col min="6914" max="6914" width="19.140625" style="513" customWidth="1"/>
    <col min="6915" max="6915" width="11.42578125" style="513" customWidth="1"/>
    <col min="6916" max="6916" width="0" style="513" hidden="1" customWidth="1"/>
    <col min="6917" max="6921" width="11.42578125" style="513" customWidth="1"/>
    <col min="6922" max="6922" width="21.140625" style="513" customWidth="1"/>
    <col min="6923" max="7159" width="11.42578125" style="513" customWidth="1"/>
    <col min="7160" max="7168" width="8.85546875" style="513"/>
    <col min="7169" max="7169" width="44.140625" style="513" customWidth="1"/>
    <col min="7170" max="7170" width="19.140625" style="513" customWidth="1"/>
    <col min="7171" max="7171" width="11.42578125" style="513" customWidth="1"/>
    <col min="7172" max="7172" width="0" style="513" hidden="1" customWidth="1"/>
    <col min="7173" max="7177" width="11.42578125" style="513" customWidth="1"/>
    <col min="7178" max="7178" width="21.140625" style="513" customWidth="1"/>
    <col min="7179" max="7415" width="11.42578125" style="513" customWidth="1"/>
    <col min="7416" max="7424" width="8.85546875" style="513"/>
    <col min="7425" max="7425" width="44.140625" style="513" customWidth="1"/>
    <col min="7426" max="7426" width="19.140625" style="513" customWidth="1"/>
    <col min="7427" max="7427" width="11.42578125" style="513" customWidth="1"/>
    <col min="7428" max="7428" width="0" style="513" hidden="1" customWidth="1"/>
    <col min="7429" max="7433" width="11.42578125" style="513" customWidth="1"/>
    <col min="7434" max="7434" width="21.140625" style="513" customWidth="1"/>
    <col min="7435" max="7671" width="11.42578125" style="513" customWidth="1"/>
    <col min="7672" max="7680" width="8.85546875" style="513"/>
    <col min="7681" max="7681" width="44.140625" style="513" customWidth="1"/>
    <col min="7682" max="7682" width="19.140625" style="513" customWidth="1"/>
    <col min="7683" max="7683" width="11.42578125" style="513" customWidth="1"/>
    <col min="7684" max="7684" width="0" style="513" hidden="1" customWidth="1"/>
    <col min="7685" max="7689" width="11.42578125" style="513" customWidth="1"/>
    <col min="7690" max="7690" width="21.140625" style="513" customWidth="1"/>
    <col min="7691" max="7927" width="11.42578125" style="513" customWidth="1"/>
    <col min="7928" max="7936" width="8.85546875" style="513"/>
    <col min="7937" max="7937" width="44.140625" style="513" customWidth="1"/>
    <col min="7938" max="7938" width="19.140625" style="513" customWidth="1"/>
    <col min="7939" max="7939" width="11.42578125" style="513" customWidth="1"/>
    <col min="7940" max="7940" width="0" style="513" hidden="1" customWidth="1"/>
    <col min="7941" max="7945" width="11.42578125" style="513" customWidth="1"/>
    <col min="7946" max="7946" width="21.140625" style="513" customWidth="1"/>
    <col min="7947" max="8183" width="11.42578125" style="513" customWidth="1"/>
    <col min="8184" max="8192" width="8.85546875" style="513"/>
    <col min="8193" max="8193" width="44.140625" style="513" customWidth="1"/>
    <col min="8194" max="8194" width="19.140625" style="513" customWidth="1"/>
    <col min="8195" max="8195" width="11.42578125" style="513" customWidth="1"/>
    <col min="8196" max="8196" width="0" style="513" hidden="1" customWidth="1"/>
    <col min="8197" max="8201" width="11.42578125" style="513" customWidth="1"/>
    <col min="8202" max="8202" width="21.140625" style="513" customWidth="1"/>
    <col min="8203" max="8439" width="11.42578125" style="513" customWidth="1"/>
    <col min="8440" max="8448" width="8.85546875" style="513"/>
    <col min="8449" max="8449" width="44.140625" style="513" customWidth="1"/>
    <col min="8450" max="8450" width="19.140625" style="513" customWidth="1"/>
    <col min="8451" max="8451" width="11.42578125" style="513" customWidth="1"/>
    <col min="8452" max="8452" width="0" style="513" hidden="1" customWidth="1"/>
    <col min="8453" max="8457" width="11.42578125" style="513" customWidth="1"/>
    <col min="8458" max="8458" width="21.140625" style="513" customWidth="1"/>
    <col min="8459" max="8695" width="11.42578125" style="513" customWidth="1"/>
    <col min="8696" max="8704" width="8.85546875" style="513"/>
    <col min="8705" max="8705" width="44.140625" style="513" customWidth="1"/>
    <col min="8706" max="8706" width="19.140625" style="513" customWidth="1"/>
    <col min="8707" max="8707" width="11.42578125" style="513" customWidth="1"/>
    <col min="8708" max="8708" width="0" style="513" hidden="1" customWidth="1"/>
    <col min="8709" max="8713" width="11.42578125" style="513" customWidth="1"/>
    <col min="8714" max="8714" width="21.140625" style="513" customWidth="1"/>
    <col min="8715" max="8951" width="11.42578125" style="513" customWidth="1"/>
    <col min="8952" max="8960" width="8.85546875" style="513"/>
    <col min="8961" max="8961" width="44.140625" style="513" customWidth="1"/>
    <col min="8962" max="8962" width="19.140625" style="513" customWidth="1"/>
    <col min="8963" max="8963" width="11.42578125" style="513" customWidth="1"/>
    <col min="8964" max="8964" width="0" style="513" hidden="1" customWidth="1"/>
    <col min="8965" max="8969" width="11.42578125" style="513" customWidth="1"/>
    <col min="8970" max="8970" width="21.140625" style="513" customWidth="1"/>
    <col min="8971" max="9207" width="11.42578125" style="513" customWidth="1"/>
    <col min="9208" max="9216" width="8.85546875" style="513"/>
    <col min="9217" max="9217" width="44.140625" style="513" customWidth="1"/>
    <col min="9218" max="9218" width="19.140625" style="513" customWidth="1"/>
    <col min="9219" max="9219" width="11.42578125" style="513" customWidth="1"/>
    <col min="9220" max="9220" width="0" style="513" hidden="1" customWidth="1"/>
    <col min="9221" max="9225" width="11.42578125" style="513" customWidth="1"/>
    <col min="9226" max="9226" width="21.140625" style="513" customWidth="1"/>
    <col min="9227" max="9463" width="11.42578125" style="513" customWidth="1"/>
    <col min="9464" max="9472" width="8.85546875" style="513"/>
    <col min="9473" max="9473" width="44.140625" style="513" customWidth="1"/>
    <col min="9474" max="9474" width="19.140625" style="513" customWidth="1"/>
    <col min="9475" max="9475" width="11.42578125" style="513" customWidth="1"/>
    <col min="9476" max="9476" width="0" style="513" hidden="1" customWidth="1"/>
    <col min="9477" max="9481" width="11.42578125" style="513" customWidth="1"/>
    <col min="9482" max="9482" width="21.140625" style="513" customWidth="1"/>
    <col min="9483" max="9719" width="11.42578125" style="513" customWidth="1"/>
    <col min="9720" max="9728" width="8.85546875" style="513"/>
    <col min="9729" max="9729" width="44.140625" style="513" customWidth="1"/>
    <col min="9730" max="9730" width="19.140625" style="513" customWidth="1"/>
    <col min="9731" max="9731" width="11.42578125" style="513" customWidth="1"/>
    <col min="9732" max="9732" width="0" style="513" hidden="1" customWidth="1"/>
    <col min="9733" max="9737" width="11.42578125" style="513" customWidth="1"/>
    <col min="9738" max="9738" width="21.140625" style="513" customWidth="1"/>
    <col min="9739" max="9975" width="11.42578125" style="513" customWidth="1"/>
    <col min="9976" max="9984" width="8.85546875" style="513"/>
    <col min="9985" max="9985" width="44.140625" style="513" customWidth="1"/>
    <col min="9986" max="9986" width="19.140625" style="513" customWidth="1"/>
    <col min="9987" max="9987" width="11.42578125" style="513" customWidth="1"/>
    <col min="9988" max="9988" width="0" style="513" hidden="1" customWidth="1"/>
    <col min="9989" max="9993" width="11.42578125" style="513" customWidth="1"/>
    <col min="9994" max="9994" width="21.140625" style="513" customWidth="1"/>
    <col min="9995" max="10231" width="11.42578125" style="513" customWidth="1"/>
    <col min="10232" max="10240" width="8.85546875" style="513"/>
    <col min="10241" max="10241" width="44.140625" style="513" customWidth="1"/>
    <col min="10242" max="10242" width="19.140625" style="513" customWidth="1"/>
    <col min="10243" max="10243" width="11.42578125" style="513" customWidth="1"/>
    <col min="10244" max="10244" width="0" style="513" hidden="1" customWidth="1"/>
    <col min="10245" max="10249" width="11.42578125" style="513" customWidth="1"/>
    <col min="10250" max="10250" width="21.140625" style="513" customWidth="1"/>
    <col min="10251" max="10487" width="11.42578125" style="513" customWidth="1"/>
    <col min="10488" max="10496" width="8.85546875" style="513"/>
    <col min="10497" max="10497" width="44.140625" style="513" customWidth="1"/>
    <col min="10498" max="10498" width="19.140625" style="513" customWidth="1"/>
    <col min="10499" max="10499" width="11.42578125" style="513" customWidth="1"/>
    <col min="10500" max="10500" width="0" style="513" hidden="1" customWidth="1"/>
    <col min="10501" max="10505" width="11.42578125" style="513" customWidth="1"/>
    <col min="10506" max="10506" width="21.140625" style="513" customWidth="1"/>
    <col min="10507" max="10743" width="11.42578125" style="513" customWidth="1"/>
    <col min="10744" max="10752" width="8.85546875" style="513"/>
    <col min="10753" max="10753" width="44.140625" style="513" customWidth="1"/>
    <col min="10754" max="10754" width="19.140625" style="513" customWidth="1"/>
    <col min="10755" max="10755" width="11.42578125" style="513" customWidth="1"/>
    <col min="10756" max="10756" width="0" style="513" hidden="1" customWidth="1"/>
    <col min="10757" max="10761" width="11.42578125" style="513" customWidth="1"/>
    <col min="10762" max="10762" width="21.140625" style="513" customWidth="1"/>
    <col min="10763" max="10999" width="11.42578125" style="513" customWidth="1"/>
    <col min="11000" max="11008" width="8.85546875" style="513"/>
    <col min="11009" max="11009" width="44.140625" style="513" customWidth="1"/>
    <col min="11010" max="11010" width="19.140625" style="513" customWidth="1"/>
    <col min="11011" max="11011" width="11.42578125" style="513" customWidth="1"/>
    <col min="11012" max="11012" width="0" style="513" hidden="1" customWidth="1"/>
    <col min="11013" max="11017" width="11.42578125" style="513" customWidth="1"/>
    <col min="11018" max="11018" width="21.140625" style="513" customWidth="1"/>
    <col min="11019" max="11255" width="11.42578125" style="513" customWidth="1"/>
    <col min="11256" max="11264" width="8.85546875" style="513"/>
    <col min="11265" max="11265" width="44.140625" style="513" customWidth="1"/>
    <col min="11266" max="11266" width="19.140625" style="513" customWidth="1"/>
    <col min="11267" max="11267" width="11.42578125" style="513" customWidth="1"/>
    <col min="11268" max="11268" width="0" style="513" hidden="1" customWidth="1"/>
    <col min="11269" max="11273" width="11.42578125" style="513" customWidth="1"/>
    <col min="11274" max="11274" width="21.140625" style="513" customWidth="1"/>
    <col min="11275" max="11511" width="11.42578125" style="513" customWidth="1"/>
    <col min="11512" max="11520" width="8.85546875" style="513"/>
    <col min="11521" max="11521" width="44.140625" style="513" customWidth="1"/>
    <col min="11522" max="11522" width="19.140625" style="513" customWidth="1"/>
    <col min="11523" max="11523" width="11.42578125" style="513" customWidth="1"/>
    <col min="11524" max="11524" width="0" style="513" hidden="1" customWidth="1"/>
    <col min="11525" max="11529" width="11.42578125" style="513" customWidth="1"/>
    <col min="11530" max="11530" width="21.140625" style="513" customWidth="1"/>
    <col min="11531" max="11767" width="11.42578125" style="513" customWidth="1"/>
    <col min="11768" max="11776" width="8.85546875" style="513"/>
    <col min="11777" max="11777" width="44.140625" style="513" customWidth="1"/>
    <col min="11778" max="11778" width="19.140625" style="513" customWidth="1"/>
    <col min="11779" max="11779" width="11.42578125" style="513" customWidth="1"/>
    <col min="11780" max="11780" width="0" style="513" hidden="1" customWidth="1"/>
    <col min="11781" max="11785" width="11.42578125" style="513" customWidth="1"/>
    <col min="11786" max="11786" width="21.140625" style="513" customWidth="1"/>
    <col min="11787" max="12023" width="11.42578125" style="513" customWidth="1"/>
    <col min="12024" max="12032" width="8.85546875" style="513"/>
    <col min="12033" max="12033" width="44.140625" style="513" customWidth="1"/>
    <col min="12034" max="12034" width="19.140625" style="513" customWidth="1"/>
    <col min="12035" max="12035" width="11.42578125" style="513" customWidth="1"/>
    <col min="12036" max="12036" width="0" style="513" hidden="1" customWidth="1"/>
    <col min="12037" max="12041" width="11.42578125" style="513" customWidth="1"/>
    <col min="12042" max="12042" width="21.140625" style="513" customWidth="1"/>
    <col min="12043" max="12279" width="11.42578125" style="513" customWidth="1"/>
    <col min="12280" max="12288" width="8.85546875" style="513"/>
    <col min="12289" max="12289" width="44.140625" style="513" customWidth="1"/>
    <col min="12290" max="12290" width="19.140625" style="513" customWidth="1"/>
    <col min="12291" max="12291" width="11.42578125" style="513" customWidth="1"/>
    <col min="12292" max="12292" width="0" style="513" hidden="1" customWidth="1"/>
    <col min="12293" max="12297" width="11.42578125" style="513" customWidth="1"/>
    <col min="12298" max="12298" width="21.140625" style="513" customWidth="1"/>
    <col min="12299" max="12535" width="11.42578125" style="513" customWidth="1"/>
    <col min="12536" max="12544" width="8.85546875" style="513"/>
    <col min="12545" max="12545" width="44.140625" style="513" customWidth="1"/>
    <col min="12546" max="12546" width="19.140625" style="513" customWidth="1"/>
    <col min="12547" max="12547" width="11.42578125" style="513" customWidth="1"/>
    <col min="12548" max="12548" width="0" style="513" hidden="1" customWidth="1"/>
    <col min="12549" max="12553" width="11.42578125" style="513" customWidth="1"/>
    <col min="12554" max="12554" width="21.140625" style="513" customWidth="1"/>
    <col min="12555" max="12791" width="11.42578125" style="513" customWidth="1"/>
    <col min="12792" max="12800" width="8.85546875" style="513"/>
    <col min="12801" max="12801" width="44.140625" style="513" customWidth="1"/>
    <col min="12802" max="12802" width="19.140625" style="513" customWidth="1"/>
    <col min="12803" max="12803" width="11.42578125" style="513" customWidth="1"/>
    <col min="12804" max="12804" width="0" style="513" hidden="1" customWidth="1"/>
    <col min="12805" max="12809" width="11.42578125" style="513" customWidth="1"/>
    <col min="12810" max="12810" width="21.140625" style="513" customWidth="1"/>
    <col min="12811" max="13047" width="11.42578125" style="513" customWidth="1"/>
    <col min="13048" max="13056" width="8.85546875" style="513"/>
    <col min="13057" max="13057" width="44.140625" style="513" customWidth="1"/>
    <col min="13058" max="13058" width="19.140625" style="513" customWidth="1"/>
    <col min="13059" max="13059" width="11.42578125" style="513" customWidth="1"/>
    <col min="13060" max="13060" width="0" style="513" hidden="1" customWidth="1"/>
    <col min="13061" max="13065" width="11.42578125" style="513" customWidth="1"/>
    <col min="13066" max="13066" width="21.140625" style="513" customWidth="1"/>
    <col min="13067" max="13303" width="11.42578125" style="513" customWidth="1"/>
    <col min="13304" max="13312" width="8.85546875" style="513"/>
    <col min="13313" max="13313" width="44.140625" style="513" customWidth="1"/>
    <col min="13314" max="13314" width="19.140625" style="513" customWidth="1"/>
    <col min="13315" max="13315" width="11.42578125" style="513" customWidth="1"/>
    <col min="13316" max="13316" width="0" style="513" hidden="1" customWidth="1"/>
    <col min="13317" max="13321" width="11.42578125" style="513" customWidth="1"/>
    <col min="13322" max="13322" width="21.140625" style="513" customWidth="1"/>
    <col min="13323" max="13559" width="11.42578125" style="513" customWidth="1"/>
    <col min="13560" max="13568" width="8.85546875" style="513"/>
    <col min="13569" max="13569" width="44.140625" style="513" customWidth="1"/>
    <col min="13570" max="13570" width="19.140625" style="513" customWidth="1"/>
    <col min="13571" max="13571" width="11.42578125" style="513" customWidth="1"/>
    <col min="13572" max="13572" width="0" style="513" hidden="1" customWidth="1"/>
    <col min="13573" max="13577" width="11.42578125" style="513" customWidth="1"/>
    <col min="13578" max="13578" width="21.140625" style="513" customWidth="1"/>
    <col min="13579" max="13815" width="11.42578125" style="513" customWidth="1"/>
    <col min="13816" max="13824" width="8.85546875" style="513"/>
    <col min="13825" max="13825" width="44.140625" style="513" customWidth="1"/>
    <col min="13826" max="13826" width="19.140625" style="513" customWidth="1"/>
    <col min="13827" max="13827" width="11.42578125" style="513" customWidth="1"/>
    <col min="13828" max="13828" width="0" style="513" hidden="1" customWidth="1"/>
    <col min="13829" max="13833" width="11.42578125" style="513" customWidth="1"/>
    <col min="13834" max="13834" width="21.140625" style="513" customWidth="1"/>
    <col min="13835" max="14071" width="11.42578125" style="513" customWidth="1"/>
    <col min="14072" max="14080" width="8.85546875" style="513"/>
    <col min="14081" max="14081" width="44.140625" style="513" customWidth="1"/>
    <col min="14082" max="14082" width="19.140625" style="513" customWidth="1"/>
    <col min="14083" max="14083" width="11.42578125" style="513" customWidth="1"/>
    <col min="14084" max="14084" width="0" style="513" hidden="1" customWidth="1"/>
    <col min="14085" max="14089" width="11.42578125" style="513" customWidth="1"/>
    <col min="14090" max="14090" width="21.140625" style="513" customWidth="1"/>
    <col min="14091" max="14327" width="11.42578125" style="513" customWidth="1"/>
    <col min="14328" max="14336" width="8.85546875" style="513"/>
    <col min="14337" max="14337" width="44.140625" style="513" customWidth="1"/>
    <col min="14338" max="14338" width="19.140625" style="513" customWidth="1"/>
    <col min="14339" max="14339" width="11.42578125" style="513" customWidth="1"/>
    <col min="14340" max="14340" width="0" style="513" hidden="1" customWidth="1"/>
    <col min="14341" max="14345" width="11.42578125" style="513" customWidth="1"/>
    <col min="14346" max="14346" width="21.140625" style="513" customWidth="1"/>
    <col min="14347" max="14583" width="11.42578125" style="513" customWidth="1"/>
    <col min="14584" max="14592" width="8.85546875" style="513"/>
    <col min="14593" max="14593" width="44.140625" style="513" customWidth="1"/>
    <col min="14594" max="14594" width="19.140625" style="513" customWidth="1"/>
    <col min="14595" max="14595" width="11.42578125" style="513" customWidth="1"/>
    <col min="14596" max="14596" width="0" style="513" hidden="1" customWidth="1"/>
    <col min="14597" max="14601" width="11.42578125" style="513" customWidth="1"/>
    <col min="14602" max="14602" width="21.140625" style="513" customWidth="1"/>
    <col min="14603" max="14839" width="11.42578125" style="513" customWidth="1"/>
    <col min="14840" max="14848" width="8.85546875" style="513"/>
    <col min="14849" max="14849" width="44.140625" style="513" customWidth="1"/>
    <col min="14850" max="14850" width="19.140625" style="513" customWidth="1"/>
    <col min="14851" max="14851" width="11.42578125" style="513" customWidth="1"/>
    <col min="14852" max="14852" width="0" style="513" hidden="1" customWidth="1"/>
    <col min="14853" max="14857" width="11.42578125" style="513" customWidth="1"/>
    <col min="14858" max="14858" width="21.140625" style="513" customWidth="1"/>
    <col min="14859" max="15095" width="11.42578125" style="513" customWidth="1"/>
    <col min="15096" max="15104" width="8.85546875" style="513"/>
    <col min="15105" max="15105" width="44.140625" style="513" customWidth="1"/>
    <col min="15106" max="15106" width="19.140625" style="513" customWidth="1"/>
    <col min="15107" max="15107" width="11.42578125" style="513" customWidth="1"/>
    <col min="15108" max="15108" width="0" style="513" hidden="1" customWidth="1"/>
    <col min="15109" max="15113" width="11.42578125" style="513" customWidth="1"/>
    <col min="15114" max="15114" width="21.140625" style="513" customWidth="1"/>
    <col min="15115" max="15351" width="11.42578125" style="513" customWidth="1"/>
    <col min="15352" max="15360" width="8.85546875" style="513"/>
    <col min="15361" max="15361" width="44.140625" style="513" customWidth="1"/>
    <col min="15362" max="15362" width="19.140625" style="513" customWidth="1"/>
    <col min="15363" max="15363" width="11.42578125" style="513" customWidth="1"/>
    <col min="15364" max="15364" width="0" style="513" hidden="1" customWidth="1"/>
    <col min="15365" max="15369" width="11.42578125" style="513" customWidth="1"/>
    <col min="15370" max="15370" width="21.140625" style="513" customWidth="1"/>
    <col min="15371" max="15607" width="11.42578125" style="513" customWidth="1"/>
    <col min="15608" max="15616" width="8.85546875" style="513"/>
    <col min="15617" max="15617" width="44.140625" style="513" customWidth="1"/>
    <col min="15618" max="15618" width="19.140625" style="513" customWidth="1"/>
    <col min="15619" max="15619" width="11.42578125" style="513" customWidth="1"/>
    <col min="15620" max="15620" width="0" style="513" hidden="1" customWidth="1"/>
    <col min="15621" max="15625" width="11.42578125" style="513" customWidth="1"/>
    <col min="15626" max="15626" width="21.140625" style="513" customWidth="1"/>
    <col min="15627" max="15863" width="11.42578125" style="513" customWidth="1"/>
    <col min="15864" max="15872" width="8.85546875" style="513"/>
    <col min="15873" max="15873" width="44.140625" style="513" customWidth="1"/>
    <col min="15874" max="15874" width="19.140625" style="513" customWidth="1"/>
    <col min="15875" max="15875" width="11.42578125" style="513" customWidth="1"/>
    <col min="15876" max="15876" width="0" style="513" hidden="1" customWidth="1"/>
    <col min="15877" max="15881" width="11.42578125" style="513" customWidth="1"/>
    <col min="15882" max="15882" width="21.140625" style="513" customWidth="1"/>
    <col min="15883" max="16119" width="11.42578125" style="513" customWidth="1"/>
    <col min="16120" max="16128" width="8.85546875" style="513"/>
    <col min="16129" max="16129" width="44.140625" style="513" customWidth="1"/>
    <col min="16130" max="16130" width="19.140625" style="513" customWidth="1"/>
    <col min="16131" max="16131" width="11.42578125" style="513" customWidth="1"/>
    <col min="16132" max="16132" width="0" style="513" hidden="1" customWidth="1"/>
    <col min="16133" max="16137" width="11.42578125" style="513" customWidth="1"/>
    <col min="16138" max="16138" width="21.140625" style="513" customWidth="1"/>
    <col min="16139" max="16375" width="11.42578125" style="513" customWidth="1"/>
    <col min="16376" max="16384" width="8.85546875" style="513"/>
  </cols>
  <sheetData>
    <row r="1" spans="1:5" ht="15" customHeight="1">
      <c r="A1" s="1858" t="s">
        <v>926</v>
      </c>
      <c r="B1" s="1859"/>
      <c r="E1" s="836"/>
    </row>
    <row r="2" spans="1:5" ht="15" customHeight="1">
      <c r="A2" s="1860" t="s">
        <v>927</v>
      </c>
      <c r="B2" s="1861"/>
    </row>
    <row r="3" spans="1:5" ht="13.15" customHeight="1">
      <c r="A3" s="1862" t="s">
        <v>640</v>
      </c>
      <c r="B3" s="1863"/>
    </row>
    <row r="4" spans="1:5" ht="15.75">
      <c r="A4" s="929" t="s">
        <v>928</v>
      </c>
      <c r="B4" s="930" t="s">
        <v>929</v>
      </c>
      <c r="D4" s="515" t="s">
        <v>643</v>
      </c>
    </row>
    <row r="5" spans="1:5" ht="15" customHeight="1">
      <c r="A5" s="925" t="s">
        <v>930</v>
      </c>
      <c r="B5" s="926">
        <v>501</v>
      </c>
    </row>
    <row r="6" spans="1:5" ht="15" customHeight="1">
      <c r="A6" s="925" t="s">
        <v>931</v>
      </c>
      <c r="B6" s="926">
        <v>391</v>
      </c>
    </row>
    <row r="7" spans="1:5" ht="15" customHeight="1">
      <c r="A7" s="925" t="s">
        <v>932</v>
      </c>
      <c r="B7" s="926">
        <v>365</v>
      </c>
    </row>
    <row r="8" spans="1:5" ht="15" customHeight="1">
      <c r="A8" s="925" t="s">
        <v>933</v>
      </c>
      <c r="B8" s="926">
        <v>360</v>
      </c>
    </row>
    <row r="9" spans="1:5" ht="15" customHeight="1">
      <c r="A9" s="925" t="s">
        <v>1033</v>
      </c>
      <c r="B9" s="926">
        <v>325</v>
      </c>
    </row>
    <row r="10" spans="1:5" ht="15" customHeight="1">
      <c r="A10" s="925" t="s">
        <v>934</v>
      </c>
      <c r="B10" s="926">
        <v>312</v>
      </c>
    </row>
    <row r="11" spans="1:5" ht="15" customHeight="1">
      <c r="A11" s="925" t="s">
        <v>935</v>
      </c>
      <c r="B11" s="926">
        <v>290</v>
      </c>
    </row>
    <row r="12" spans="1:5" ht="15" customHeight="1">
      <c r="A12" s="925" t="s">
        <v>936</v>
      </c>
      <c r="B12" s="926">
        <v>287</v>
      </c>
    </row>
    <row r="13" spans="1:5" ht="15" customHeight="1">
      <c r="A13" s="925" t="s">
        <v>937</v>
      </c>
      <c r="B13" s="926">
        <v>286</v>
      </c>
    </row>
    <row r="14" spans="1:5" ht="15" customHeight="1">
      <c r="A14" s="925" t="s">
        <v>938</v>
      </c>
      <c r="B14" s="926">
        <v>275</v>
      </c>
    </row>
    <row r="15" spans="1:5" ht="15" customHeight="1">
      <c r="A15" s="925" t="s">
        <v>939</v>
      </c>
      <c r="B15" s="926">
        <v>260</v>
      </c>
    </row>
    <row r="16" spans="1:5" ht="15" customHeight="1">
      <c r="A16" s="925" t="s">
        <v>940</v>
      </c>
      <c r="B16" s="926">
        <v>260</v>
      </c>
    </row>
    <row r="17" spans="1:8" ht="15" customHeight="1">
      <c r="A17" s="925" t="s">
        <v>941</v>
      </c>
      <c r="B17" s="926">
        <v>251</v>
      </c>
    </row>
    <row r="18" spans="1:8" ht="15" customHeight="1">
      <c r="A18" s="925" t="s">
        <v>942</v>
      </c>
      <c r="B18" s="926">
        <v>243</v>
      </c>
    </row>
    <row r="19" spans="1:8" ht="15" customHeight="1">
      <c r="A19" s="925" t="s">
        <v>943</v>
      </c>
      <c r="B19" s="926">
        <v>242</v>
      </c>
    </row>
    <row r="20" spans="1:8" ht="15" customHeight="1">
      <c r="A20" s="925" t="s">
        <v>944</v>
      </c>
      <c r="B20" s="926">
        <v>234</v>
      </c>
    </row>
    <row r="21" spans="1:8" ht="15" customHeight="1">
      <c r="A21" s="925" t="s">
        <v>945</v>
      </c>
      <c r="B21" s="926">
        <v>232</v>
      </c>
    </row>
    <row r="22" spans="1:8" ht="15" customHeight="1">
      <c r="A22" s="925" t="s">
        <v>946</v>
      </c>
      <c r="B22" s="926">
        <v>229</v>
      </c>
    </row>
    <row r="23" spans="1:8" ht="15" customHeight="1">
      <c r="A23" s="925" t="s">
        <v>947</v>
      </c>
      <c r="B23" s="926">
        <v>212</v>
      </c>
    </row>
    <row r="24" spans="1:8" ht="15" customHeight="1">
      <c r="A24" s="925" t="s">
        <v>948</v>
      </c>
      <c r="B24" s="926">
        <v>202</v>
      </c>
      <c r="E24" s="836"/>
      <c r="F24" s="836"/>
      <c r="G24" s="836"/>
      <c r="H24" s="836"/>
    </row>
    <row r="25" spans="1:8" ht="15" customHeight="1">
      <c r="A25" s="925" t="s">
        <v>949</v>
      </c>
      <c r="B25" s="926">
        <v>197</v>
      </c>
      <c r="E25" s="836"/>
      <c r="F25" s="836"/>
      <c r="G25" s="836"/>
      <c r="H25" s="836"/>
    </row>
    <row r="26" spans="1:8" ht="15" customHeight="1">
      <c r="A26" s="925" t="s">
        <v>950</v>
      </c>
      <c r="B26" s="926">
        <v>191</v>
      </c>
      <c r="E26" s="836"/>
      <c r="F26" s="836"/>
      <c r="G26" s="836"/>
      <c r="H26" s="836"/>
    </row>
    <row r="27" spans="1:8" ht="25.5">
      <c r="A27" s="925" t="s">
        <v>951</v>
      </c>
      <c r="B27" s="926">
        <v>185</v>
      </c>
      <c r="E27" s="1864"/>
      <c r="F27" s="1865"/>
      <c r="G27" s="1865"/>
      <c r="H27" s="1865"/>
    </row>
    <row r="28" spans="1:8" ht="15" customHeight="1">
      <c r="A28" s="925" t="s">
        <v>952</v>
      </c>
      <c r="B28" s="926">
        <v>184</v>
      </c>
      <c r="E28" s="836"/>
      <c r="F28" s="836"/>
      <c r="G28" s="836"/>
      <c r="H28" s="836"/>
    </row>
    <row r="29" spans="1:8" ht="15" customHeight="1">
      <c r="A29" s="925" t="s">
        <v>953</v>
      </c>
      <c r="B29" s="926">
        <v>181</v>
      </c>
      <c r="E29" s="836"/>
      <c r="F29" s="836"/>
      <c r="G29" s="836"/>
      <c r="H29" s="836"/>
    </row>
    <row r="30" spans="1:8" ht="15" customHeight="1">
      <c r="A30" s="925" t="s">
        <v>954</v>
      </c>
      <c r="B30" s="926">
        <v>179</v>
      </c>
      <c r="E30" s="1864"/>
      <c r="F30" s="1865"/>
      <c r="G30" s="1865"/>
      <c r="H30" s="1865"/>
    </row>
    <row r="31" spans="1:8" ht="15" customHeight="1">
      <c r="A31" s="925" t="s">
        <v>955</v>
      </c>
      <c r="B31" s="926">
        <v>177</v>
      </c>
      <c r="E31" s="836"/>
      <c r="F31" s="836"/>
      <c r="G31" s="836"/>
      <c r="H31" s="836"/>
    </row>
    <row r="32" spans="1:8" ht="15" customHeight="1">
      <c r="A32" s="925" t="s">
        <v>956</v>
      </c>
      <c r="B32" s="926">
        <v>176</v>
      </c>
      <c r="E32" s="836"/>
      <c r="F32" s="836"/>
      <c r="G32" s="836"/>
      <c r="H32" s="836"/>
    </row>
    <row r="33" spans="1:4" ht="15" customHeight="1">
      <c r="A33" s="925" t="s">
        <v>957</v>
      </c>
      <c r="B33" s="926">
        <v>174</v>
      </c>
    </row>
    <row r="34" spans="1:4" ht="15" customHeight="1">
      <c r="A34" s="925" t="s">
        <v>958</v>
      </c>
      <c r="B34" s="926">
        <v>164</v>
      </c>
      <c r="D34" s="513">
        <v>630631</v>
      </c>
    </row>
    <row r="35" spans="1:4" ht="15" customHeight="1">
      <c r="A35" s="925" t="s">
        <v>959</v>
      </c>
      <c r="B35" s="926">
        <v>164</v>
      </c>
    </row>
    <row r="36" spans="1:4" ht="15" customHeight="1">
      <c r="A36" s="925" t="s">
        <v>960</v>
      </c>
      <c r="B36" s="926">
        <v>162</v>
      </c>
    </row>
    <row r="37" spans="1:4" ht="15" customHeight="1">
      <c r="A37" s="925" t="s">
        <v>961</v>
      </c>
      <c r="B37" s="926">
        <v>158</v>
      </c>
    </row>
    <row r="38" spans="1:4" ht="15" customHeight="1">
      <c r="A38" s="925" t="s">
        <v>962</v>
      </c>
      <c r="B38" s="926">
        <v>158</v>
      </c>
    </row>
    <row r="39" spans="1:4" ht="15" customHeight="1">
      <c r="A39" s="925" t="s">
        <v>963</v>
      </c>
      <c r="B39" s="926">
        <v>157</v>
      </c>
      <c r="D39" s="513" t="s">
        <v>648</v>
      </c>
    </row>
    <row r="40" spans="1:4" ht="15" customHeight="1">
      <c r="A40" s="925" t="s">
        <v>964</v>
      </c>
      <c r="B40" s="926">
        <v>155</v>
      </c>
      <c r="D40" s="513">
        <v>638</v>
      </c>
    </row>
    <row r="41" spans="1:4" ht="15" customHeight="1">
      <c r="A41" s="925" t="s">
        <v>965</v>
      </c>
      <c r="B41" s="926">
        <v>150</v>
      </c>
    </row>
    <row r="42" spans="1:4" ht="15" customHeight="1">
      <c r="A42" s="925" t="s">
        <v>966</v>
      </c>
      <c r="B42" s="926">
        <v>147</v>
      </c>
      <c r="D42" s="513" t="s">
        <v>651</v>
      </c>
    </row>
    <row r="43" spans="1:4" ht="15" customHeight="1">
      <c r="A43" s="925" t="s">
        <v>967</v>
      </c>
      <c r="B43" s="926">
        <v>146</v>
      </c>
    </row>
    <row r="44" spans="1:4" ht="15" customHeight="1">
      <c r="A44" s="925" t="s">
        <v>968</v>
      </c>
      <c r="B44" s="926">
        <v>144</v>
      </c>
    </row>
    <row r="45" spans="1:4" ht="15" customHeight="1">
      <c r="A45" s="925" t="s">
        <v>969</v>
      </c>
      <c r="B45" s="926">
        <v>140</v>
      </c>
      <c r="D45" s="513" t="s">
        <v>654</v>
      </c>
    </row>
    <row r="46" spans="1:4" ht="15" customHeight="1">
      <c r="A46" s="925" t="s">
        <v>970</v>
      </c>
      <c r="B46" s="926">
        <v>138</v>
      </c>
      <c r="D46" s="513">
        <v>748</v>
      </c>
    </row>
    <row r="47" spans="1:4" ht="15" customHeight="1">
      <c r="A47" s="925" t="s">
        <v>971</v>
      </c>
      <c r="B47" s="926">
        <v>138</v>
      </c>
      <c r="D47" s="513" t="s">
        <v>657</v>
      </c>
    </row>
    <row r="48" spans="1:4" ht="15" customHeight="1">
      <c r="A48" s="925" t="s">
        <v>972</v>
      </c>
      <c r="B48" s="926">
        <v>135</v>
      </c>
    </row>
    <row r="49" spans="1:4" ht="15" customHeight="1">
      <c r="A49" s="925" t="s">
        <v>973</v>
      </c>
      <c r="B49" s="926">
        <v>134</v>
      </c>
      <c r="D49" s="513" t="s">
        <v>660</v>
      </c>
    </row>
    <row r="50" spans="1:4" ht="15" customHeight="1">
      <c r="A50" s="925" t="s">
        <v>974</v>
      </c>
      <c r="B50" s="926">
        <v>134</v>
      </c>
    </row>
    <row r="51" spans="1:4" ht="15" customHeight="1">
      <c r="A51" s="925" t="s">
        <v>975</v>
      </c>
      <c r="B51" s="926">
        <v>134</v>
      </c>
      <c r="D51" s="513" t="s">
        <v>662</v>
      </c>
    </row>
    <row r="52" spans="1:4" ht="15" customHeight="1">
      <c r="A52" s="925" t="s">
        <v>976</v>
      </c>
      <c r="B52" s="926">
        <v>133</v>
      </c>
    </row>
    <row r="53" spans="1:4" ht="15" customHeight="1">
      <c r="A53" s="925" t="s">
        <v>977</v>
      </c>
      <c r="B53" s="926">
        <v>133</v>
      </c>
    </row>
    <row r="54" spans="1:4" ht="15" customHeight="1">
      <c r="A54" s="925" t="s">
        <v>978</v>
      </c>
      <c r="B54" s="926">
        <v>132</v>
      </c>
    </row>
    <row r="55" spans="1:4">
      <c r="A55" s="927" t="s">
        <v>979</v>
      </c>
      <c r="B55" s="928"/>
    </row>
  </sheetData>
  <sheetProtection algorithmName="SHA-512" hashValue="NsOJRF8yM2bIHX7hi8jtXE5LxUTlbDnvTI6TVUCzkE4uSh3yDhDzRyu7ssRIbkSOc2J/CBGvWnfWTGhU40inWQ==" saltValue="W3fK7AE7AA6jpVzz5qtrNA==" spinCount="100000" sheet="1" formatCells="0" formatColumns="0" formatRows="0" insertColumns="0" insertRows="0" insertHyperlinks="0" deleteColumns="0" deleteRows="0" sort="0" autoFilter="0" pivotTables="0"/>
  <mergeCells count="5">
    <mergeCell ref="A1:B1"/>
    <mergeCell ref="A2:B2"/>
    <mergeCell ref="A3:B3"/>
    <mergeCell ref="E27:H27"/>
    <mergeCell ref="E30:H30"/>
  </mergeCells>
  <pageMargins left="0.7" right="0.7" top="0.75" bottom="0.75" header="0.3" footer="0.3"/>
  <pageSetup orientation="portrait" r:id="rId1"/>
  <headerFooter>
    <oddFooter>&amp;C&amp;"Times New Roman,Regular"&amp;P of &amp;N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BB368-125E-49C8-96D6-FBAD221540C6}">
  <sheetPr>
    <pageSetUpPr fitToPage="1"/>
  </sheetPr>
  <dimension ref="A1:C54"/>
  <sheetViews>
    <sheetView workbookViewId="0">
      <selection activeCell="A13" sqref="A13"/>
    </sheetView>
  </sheetViews>
  <sheetFormatPr defaultColWidth="9.140625" defaultRowHeight="12.75"/>
  <cols>
    <col min="1" max="1" width="54.5703125" style="537" customWidth="1"/>
    <col min="2" max="2" width="19.140625" style="537" customWidth="1"/>
    <col min="3" max="3" width="9.140625" style="838"/>
    <col min="4" max="256" width="9.140625" style="839"/>
    <col min="257" max="257" width="39.85546875" style="839" customWidth="1"/>
    <col min="258" max="258" width="19.140625" style="839" customWidth="1"/>
    <col min="259" max="512" width="9.140625" style="839"/>
    <col min="513" max="513" width="39.85546875" style="839" customWidth="1"/>
    <col min="514" max="514" width="19.140625" style="839" customWidth="1"/>
    <col min="515" max="768" width="9.140625" style="839"/>
    <col min="769" max="769" width="39.85546875" style="839" customWidth="1"/>
    <col min="770" max="770" width="19.140625" style="839" customWidth="1"/>
    <col min="771" max="1024" width="9.140625" style="839"/>
    <col min="1025" max="1025" width="39.85546875" style="839" customWidth="1"/>
    <col min="1026" max="1026" width="19.140625" style="839" customWidth="1"/>
    <col min="1027" max="1280" width="9.140625" style="839"/>
    <col min="1281" max="1281" width="39.85546875" style="839" customWidth="1"/>
    <col min="1282" max="1282" width="19.140625" style="839" customWidth="1"/>
    <col min="1283" max="1536" width="9.140625" style="839"/>
    <col min="1537" max="1537" width="39.85546875" style="839" customWidth="1"/>
    <col min="1538" max="1538" width="19.140625" style="839" customWidth="1"/>
    <col min="1539" max="1792" width="9.140625" style="839"/>
    <col min="1793" max="1793" width="39.85546875" style="839" customWidth="1"/>
    <col min="1794" max="1794" width="19.140625" style="839" customWidth="1"/>
    <col min="1795" max="2048" width="9.140625" style="839"/>
    <col min="2049" max="2049" width="39.85546875" style="839" customWidth="1"/>
    <col min="2050" max="2050" width="19.140625" style="839" customWidth="1"/>
    <col min="2051" max="2304" width="9.140625" style="839"/>
    <col min="2305" max="2305" width="39.85546875" style="839" customWidth="1"/>
    <col min="2306" max="2306" width="19.140625" style="839" customWidth="1"/>
    <col min="2307" max="2560" width="9.140625" style="839"/>
    <col min="2561" max="2561" width="39.85546875" style="839" customWidth="1"/>
    <col min="2562" max="2562" width="19.140625" style="839" customWidth="1"/>
    <col min="2563" max="2816" width="9.140625" style="839"/>
    <col min="2817" max="2817" width="39.85546875" style="839" customWidth="1"/>
    <col min="2818" max="2818" width="19.140625" style="839" customWidth="1"/>
    <col min="2819" max="3072" width="9.140625" style="839"/>
    <col min="3073" max="3073" width="39.85546875" style="839" customWidth="1"/>
    <col min="3074" max="3074" width="19.140625" style="839" customWidth="1"/>
    <col min="3075" max="3328" width="9.140625" style="839"/>
    <col min="3329" max="3329" width="39.85546875" style="839" customWidth="1"/>
    <col min="3330" max="3330" width="19.140625" style="839" customWidth="1"/>
    <col min="3331" max="3584" width="9.140625" style="839"/>
    <col min="3585" max="3585" width="39.85546875" style="839" customWidth="1"/>
    <col min="3586" max="3586" width="19.140625" style="839" customWidth="1"/>
    <col min="3587" max="3840" width="9.140625" style="839"/>
    <col min="3841" max="3841" width="39.85546875" style="839" customWidth="1"/>
    <col min="3842" max="3842" width="19.140625" style="839" customWidth="1"/>
    <col min="3843" max="4096" width="9.140625" style="839"/>
    <col min="4097" max="4097" width="39.85546875" style="839" customWidth="1"/>
    <col min="4098" max="4098" width="19.140625" style="839" customWidth="1"/>
    <col min="4099" max="4352" width="9.140625" style="839"/>
    <col min="4353" max="4353" width="39.85546875" style="839" customWidth="1"/>
    <col min="4354" max="4354" width="19.140625" style="839" customWidth="1"/>
    <col min="4355" max="4608" width="9.140625" style="839"/>
    <col min="4609" max="4609" width="39.85546875" style="839" customWidth="1"/>
    <col min="4610" max="4610" width="19.140625" style="839" customWidth="1"/>
    <col min="4611" max="4864" width="9.140625" style="839"/>
    <col min="4865" max="4865" width="39.85546875" style="839" customWidth="1"/>
    <col min="4866" max="4866" width="19.140625" style="839" customWidth="1"/>
    <col min="4867" max="5120" width="9.140625" style="839"/>
    <col min="5121" max="5121" width="39.85546875" style="839" customWidth="1"/>
    <col min="5122" max="5122" width="19.140625" style="839" customWidth="1"/>
    <col min="5123" max="5376" width="9.140625" style="839"/>
    <col min="5377" max="5377" width="39.85546875" style="839" customWidth="1"/>
    <col min="5378" max="5378" width="19.140625" style="839" customWidth="1"/>
    <col min="5379" max="5632" width="9.140625" style="839"/>
    <col min="5633" max="5633" width="39.85546875" style="839" customWidth="1"/>
    <col min="5634" max="5634" width="19.140625" style="839" customWidth="1"/>
    <col min="5635" max="5888" width="9.140625" style="839"/>
    <col min="5889" max="5889" width="39.85546875" style="839" customWidth="1"/>
    <col min="5890" max="5890" width="19.140625" style="839" customWidth="1"/>
    <col min="5891" max="6144" width="9.140625" style="839"/>
    <col min="6145" max="6145" width="39.85546875" style="839" customWidth="1"/>
    <col min="6146" max="6146" width="19.140625" style="839" customWidth="1"/>
    <col min="6147" max="6400" width="9.140625" style="839"/>
    <col min="6401" max="6401" width="39.85546875" style="839" customWidth="1"/>
    <col min="6402" max="6402" width="19.140625" style="839" customWidth="1"/>
    <col min="6403" max="6656" width="9.140625" style="839"/>
    <col min="6657" max="6657" width="39.85546875" style="839" customWidth="1"/>
    <col min="6658" max="6658" width="19.140625" style="839" customWidth="1"/>
    <col min="6659" max="6912" width="9.140625" style="839"/>
    <col min="6913" max="6913" width="39.85546875" style="839" customWidth="1"/>
    <col min="6914" max="6914" width="19.140625" style="839" customWidth="1"/>
    <col min="6915" max="7168" width="9.140625" style="839"/>
    <col min="7169" max="7169" width="39.85546875" style="839" customWidth="1"/>
    <col min="7170" max="7170" width="19.140625" style="839" customWidth="1"/>
    <col min="7171" max="7424" width="9.140625" style="839"/>
    <col min="7425" max="7425" width="39.85546875" style="839" customWidth="1"/>
    <col min="7426" max="7426" width="19.140625" style="839" customWidth="1"/>
    <col min="7427" max="7680" width="9.140625" style="839"/>
    <col min="7681" max="7681" width="39.85546875" style="839" customWidth="1"/>
    <col min="7682" max="7682" width="19.140625" style="839" customWidth="1"/>
    <col min="7683" max="7936" width="9.140625" style="839"/>
    <col min="7937" max="7937" width="39.85546875" style="839" customWidth="1"/>
    <col min="7938" max="7938" width="19.140625" style="839" customWidth="1"/>
    <col min="7939" max="8192" width="9.140625" style="839"/>
    <col min="8193" max="8193" width="39.85546875" style="839" customWidth="1"/>
    <col min="8194" max="8194" width="19.140625" style="839" customWidth="1"/>
    <col min="8195" max="8448" width="9.140625" style="839"/>
    <col min="8449" max="8449" width="39.85546875" style="839" customWidth="1"/>
    <col min="8450" max="8450" width="19.140625" style="839" customWidth="1"/>
    <col min="8451" max="8704" width="9.140625" style="839"/>
    <col min="8705" max="8705" width="39.85546875" style="839" customWidth="1"/>
    <col min="8706" max="8706" width="19.140625" style="839" customWidth="1"/>
    <col min="8707" max="8960" width="9.140625" style="839"/>
    <col min="8961" max="8961" width="39.85546875" style="839" customWidth="1"/>
    <col min="8962" max="8962" width="19.140625" style="839" customWidth="1"/>
    <col min="8963" max="9216" width="9.140625" style="839"/>
    <col min="9217" max="9217" width="39.85546875" style="839" customWidth="1"/>
    <col min="9218" max="9218" width="19.140625" style="839" customWidth="1"/>
    <col min="9219" max="9472" width="9.140625" style="839"/>
    <col min="9473" max="9473" width="39.85546875" style="839" customWidth="1"/>
    <col min="9474" max="9474" width="19.140625" style="839" customWidth="1"/>
    <col min="9475" max="9728" width="9.140625" style="839"/>
    <col min="9729" max="9729" width="39.85546875" style="839" customWidth="1"/>
    <col min="9730" max="9730" width="19.140625" style="839" customWidth="1"/>
    <col min="9731" max="9984" width="9.140625" style="839"/>
    <col min="9985" max="9985" width="39.85546875" style="839" customWidth="1"/>
    <col min="9986" max="9986" width="19.140625" style="839" customWidth="1"/>
    <col min="9987" max="10240" width="9.140625" style="839"/>
    <col min="10241" max="10241" width="39.85546875" style="839" customWidth="1"/>
    <col min="10242" max="10242" width="19.140625" style="839" customWidth="1"/>
    <col min="10243" max="10496" width="9.140625" style="839"/>
    <col min="10497" max="10497" width="39.85546875" style="839" customWidth="1"/>
    <col min="10498" max="10498" width="19.140625" style="839" customWidth="1"/>
    <col min="10499" max="10752" width="9.140625" style="839"/>
    <col min="10753" max="10753" width="39.85546875" style="839" customWidth="1"/>
    <col min="10754" max="10754" width="19.140625" style="839" customWidth="1"/>
    <col min="10755" max="11008" width="9.140625" style="839"/>
    <col min="11009" max="11009" width="39.85546875" style="839" customWidth="1"/>
    <col min="11010" max="11010" width="19.140625" style="839" customWidth="1"/>
    <col min="11011" max="11264" width="9.140625" style="839"/>
    <col min="11265" max="11265" width="39.85546875" style="839" customWidth="1"/>
    <col min="11266" max="11266" width="19.140625" style="839" customWidth="1"/>
    <col min="11267" max="11520" width="9.140625" style="839"/>
    <col min="11521" max="11521" width="39.85546875" style="839" customWidth="1"/>
    <col min="11522" max="11522" width="19.140625" style="839" customWidth="1"/>
    <col min="11523" max="11776" width="9.140625" style="839"/>
    <col min="11777" max="11777" width="39.85546875" style="839" customWidth="1"/>
    <col min="11778" max="11778" width="19.140625" style="839" customWidth="1"/>
    <col min="11779" max="12032" width="9.140625" style="839"/>
    <col min="12033" max="12033" width="39.85546875" style="839" customWidth="1"/>
    <col min="12034" max="12034" width="19.140625" style="839" customWidth="1"/>
    <col min="12035" max="12288" width="9.140625" style="839"/>
    <col min="12289" max="12289" width="39.85546875" style="839" customWidth="1"/>
    <col min="12290" max="12290" width="19.140625" style="839" customWidth="1"/>
    <col min="12291" max="12544" width="9.140625" style="839"/>
    <col min="12545" max="12545" width="39.85546875" style="839" customWidth="1"/>
    <col min="12546" max="12546" width="19.140625" style="839" customWidth="1"/>
    <col min="12547" max="12800" width="9.140625" style="839"/>
    <col min="12801" max="12801" width="39.85546875" style="839" customWidth="1"/>
    <col min="12802" max="12802" width="19.140625" style="839" customWidth="1"/>
    <col min="12803" max="13056" width="9.140625" style="839"/>
    <col min="13057" max="13057" width="39.85546875" style="839" customWidth="1"/>
    <col min="13058" max="13058" width="19.140625" style="839" customWidth="1"/>
    <col min="13059" max="13312" width="9.140625" style="839"/>
    <col min="13313" max="13313" width="39.85546875" style="839" customWidth="1"/>
    <col min="13314" max="13314" width="19.140625" style="839" customWidth="1"/>
    <col min="13315" max="13568" width="9.140625" style="839"/>
    <col min="13569" max="13569" width="39.85546875" style="839" customWidth="1"/>
    <col min="13570" max="13570" width="19.140625" style="839" customWidth="1"/>
    <col min="13571" max="13824" width="9.140625" style="839"/>
    <col min="13825" max="13825" width="39.85546875" style="839" customWidth="1"/>
    <col min="13826" max="13826" width="19.140625" style="839" customWidth="1"/>
    <col min="13827" max="14080" width="9.140625" style="839"/>
    <col min="14081" max="14081" width="39.85546875" style="839" customWidth="1"/>
    <col min="14082" max="14082" width="19.140625" style="839" customWidth="1"/>
    <col min="14083" max="14336" width="9.140625" style="839"/>
    <col min="14337" max="14337" width="39.85546875" style="839" customWidth="1"/>
    <col min="14338" max="14338" width="19.140625" style="839" customWidth="1"/>
    <col min="14339" max="14592" width="9.140625" style="839"/>
    <col min="14593" max="14593" width="39.85546875" style="839" customWidth="1"/>
    <col min="14594" max="14594" width="19.140625" style="839" customWidth="1"/>
    <col min="14595" max="14848" width="9.140625" style="839"/>
    <col min="14849" max="14849" width="39.85546875" style="839" customWidth="1"/>
    <col min="14850" max="14850" width="19.140625" style="839" customWidth="1"/>
    <col min="14851" max="15104" width="9.140625" style="839"/>
    <col min="15105" max="15105" width="39.85546875" style="839" customWidth="1"/>
    <col min="15106" max="15106" width="19.140625" style="839" customWidth="1"/>
    <col min="15107" max="15360" width="9.140625" style="839"/>
    <col min="15361" max="15361" width="39.85546875" style="839" customWidth="1"/>
    <col min="15362" max="15362" width="19.140625" style="839" customWidth="1"/>
    <col min="15363" max="15616" width="9.140625" style="839"/>
    <col min="15617" max="15617" width="39.85546875" style="839" customWidth="1"/>
    <col min="15618" max="15618" width="19.140625" style="839" customWidth="1"/>
    <col min="15619" max="15872" width="9.140625" style="839"/>
    <col min="15873" max="15873" width="39.85546875" style="839" customWidth="1"/>
    <col min="15874" max="15874" width="19.140625" style="839" customWidth="1"/>
    <col min="15875" max="16128" width="9.140625" style="839"/>
    <col min="16129" max="16129" width="39.85546875" style="839" customWidth="1"/>
    <col min="16130" max="16130" width="19.140625" style="839" customWidth="1"/>
    <col min="16131" max="16384" width="9.140625" style="839"/>
  </cols>
  <sheetData>
    <row r="1" spans="1:2" ht="15" customHeight="1">
      <c r="A1" s="1866" t="s">
        <v>980</v>
      </c>
      <c r="B1" s="1867"/>
    </row>
    <row r="2" spans="1:2" ht="15" customHeight="1">
      <c r="A2" s="1868" t="s">
        <v>981</v>
      </c>
      <c r="B2" s="1869"/>
    </row>
    <row r="3" spans="1:2" ht="13.15" customHeight="1">
      <c r="A3" s="1870" t="s">
        <v>640</v>
      </c>
      <c r="B3" s="1871"/>
    </row>
    <row r="4" spans="1:2">
      <c r="A4" s="1278" t="s">
        <v>982</v>
      </c>
      <c r="B4" s="1279" t="s">
        <v>983</v>
      </c>
    </row>
    <row r="5" spans="1:2">
      <c r="A5" s="1280" t="s">
        <v>984</v>
      </c>
      <c r="B5" s="1281">
        <v>254</v>
      </c>
    </row>
    <row r="6" spans="1:2" ht="15" customHeight="1">
      <c r="A6" s="1280" t="s">
        <v>985</v>
      </c>
      <c r="B6" s="1281">
        <v>201</v>
      </c>
    </row>
    <row r="7" spans="1:2" ht="15" customHeight="1">
      <c r="A7" s="1280" t="s">
        <v>986</v>
      </c>
      <c r="B7" s="1281">
        <v>195</v>
      </c>
    </row>
    <row r="8" spans="1:2" ht="15" customHeight="1">
      <c r="A8" s="1280" t="s">
        <v>987</v>
      </c>
      <c r="B8" s="1281">
        <v>189</v>
      </c>
    </row>
    <row r="9" spans="1:2" ht="15" customHeight="1">
      <c r="A9" s="1280" t="s">
        <v>988</v>
      </c>
      <c r="B9" s="1281">
        <v>188</v>
      </c>
    </row>
    <row r="10" spans="1:2" ht="15" customHeight="1">
      <c r="A10" s="1280" t="s">
        <v>989</v>
      </c>
      <c r="B10" s="1281">
        <v>182</v>
      </c>
    </row>
    <row r="11" spans="1:2" ht="15" customHeight="1">
      <c r="A11" s="1280" t="s">
        <v>990</v>
      </c>
      <c r="B11" s="1281">
        <v>181</v>
      </c>
    </row>
    <row r="12" spans="1:2" ht="15" customHeight="1">
      <c r="A12" s="1280" t="s">
        <v>991</v>
      </c>
      <c r="B12" s="1281">
        <v>161</v>
      </c>
    </row>
    <row r="13" spans="1:2" ht="15" customHeight="1">
      <c r="A13" s="1280" t="s">
        <v>992</v>
      </c>
      <c r="B13" s="1281">
        <v>159</v>
      </c>
    </row>
    <row r="14" spans="1:2" ht="15" customHeight="1">
      <c r="A14" s="1280" t="s">
        <v>993</v>
      </c>
      <c r="B14" s="1281">
        <v>154</v>
      </c>
    </row>
    <row r="15" spans="1:2" ht="15" customHeight="1">
      <c r="A15" s="1280" t="s">
        <v>994</v>
      </c>
      <c r="B15" s="1281">
        <v>153</v>
      </c>
    </row>
    <row r="16" spans="1:2" ht="15" customHeight="1">
      <c r="A16" s="1280" t="s">
        <v>995</v>
      </c>
      <c r="B16" s="1281">
        <v>133</v>
      </c>
    </row>
    <row r="17" spans="1:2">
      <c r="A17" s="1280" t="s">
        <v>996</v>
      </c>
      <c r="B17" s="1281">
        <v>94</v>
      </c>
    </row>
    <row r="18" spans="1:2">
      <c r="A18" s="1280" t="s">
        <v>997</v>
      </c>
      <c r="B18" s="1281">
        <v>94</v>
      </c>
    </row>
    <row r="19" spans="1:2">
      <c r="A19" s="1280" t="s">
        <v>998</v>
      </c>
      <c r="B19" s="1281">
        <v>91</v>
      </c>
    </row>
    <row r="20" spans="1:2">
      <c r="A20" s="1280" t="s">
        <v>999</v>
      </c>
      <c r="B20" s="1281">
        <v>86</v>
      </c>
    </row>
    <row r="21" spans="1:2">
      <c r="A21" s="1280" t="s">
        <v>1000</v>
      </c>
      <c r="B21" s="1281">
        <v>86</v>
      </c>
    </row>
    <row r="22" spans="1:2">
      <c r="A22" s="1280" t="s">
        <v>1001</v>
      </c>
      <c r="B22" s="1281">
        <v>82</v>
      </c>
    </row>
    <row r="23" spans="1:2">
      <c r="A23" s="1280" t="s">
        <v>1002</v>
      </c>
      <c r="B23" s="1281">
        <v>81</v>
      </c>
    </row>
    <row r="24" spans="1:2">
      <c r="A24" s="1280" t="s">
        <v>1034</v>
      </c>
      <c r="B24" s="1281">
        <v>80</v>
      </c>
    </row>
    <row r="25" spans="1:2" ht="15" customHeight="1">
      <c r="A25" s="1280" t="s">
        <v>1003</v>
      </c>
      <c r="B25" s="1281">
        <v>78</v>
      </c>
    </row>
    <row r="26" spans="1:2" ht="15" customHeight="1">
      <c r="A26" s="1280" t="s">
        <v>1004</v>
      </c>
      <c r="B26" s="1281">
        <v>76</v>
      </c>
    </row>
    <row r="27" spans="1:2" ht="15" customHeight="1">
      <c r="A27" s="1280" t="s">
        <v>1005</v>
      </c>
      <c r="B27" s="1281">
        <v>75</v>
      </c>
    </row>
    <row r="28" spans="1:2" ht="15" customHeight="1">
      <c r="A28" s="1280" t="s">
        <v>1006</v>
      </c>
      <c r="B28" s="1281">
        <v>70</v>
      </c>
    </row>
    <row r="29" spans="1:2" ht="15" customHeight="1">
      <c r="A29" s="1280" t="s">
        <v>1007</v>
      </c>
      <c r="B29" s="1281">
        <v>68</v>
      </c>
    </row>
    <row r="30" spans="1:2" ht="15" customHeight="1">
      <c r="A30" s="1280" t="s">
        <v>1008</v>
      </c>
      <c r="B30" s="1281">
        <v>64</v>
      </c>
    </row>
    <row r="31" spans="1:2" ht="15" customHeight="1">
      <c r="A31" s="1280" t="s">
        <v>1009</v>
      </c>
      <c r="B31" s="1281">
        <v>63</v>
      </c>
    </row>
    <row r="32" spans="1:2" ht="15" customHeight="1">
      <c r="A32" s="1280" t="s">
        <v>1010</v>
      </c>
      <c r="B32" s="1281">
        <v>62</v>
      </c>
    </row>
    <row r="33" spans="1:2" ht="15" customHeight="1">
      <c r="A33" s="1280" t="s">
        <v>1011</v>
      </c>
      <c r="B33" s="1281">
        <v>61</v>
      </c>
    </row>
    <row r="34" spans="1:2" ht="15" customHeight="1">
      <c r="A34" s="1280" t="s">
        <v>1012</v>
      </c>
      <c r="B34" s="1281">
        <v>61</v>
      </c>
    </row>
    <row r="35" spans="1:2" ht="15" customHeight="1">
      <c r="A35" s="1280" t="s">
        <v>1013</v>
      </c>
      <c r="B35" s="1281">
        <v>60</v>
      </c>
    </row>
    <row r="36" spans="1:2" ht="15" customHeight="1">
      <c r="A36" s="1280" t="s">
        <v>1014</v>
      </c>
      <c r="B36" s="1281">
        <v>60</v>
      </c>
    </row>
    <row r="37" spans="1:2" ht="15" customHeight="1">
      <c r="A37" s="1280" t="s">
        <v>1015</v>
      </c>
      <c r="B37" s="1281">
        <v>58</v>
      </c>
    </row>
    <row r="38" spans="1:2" ht="15" customHeight="1">
      <c r="A38" s="1280" t="s">
        <v>1016</v>
      </c>
      <c r="B38" s="1281">
        <v>57</v>
      </c>
    </row>
    <row r="39" spans="1:2" ht="15" customHeight="1">
      <c r="A39" s="1280" t="s">
        <v>1017</v>
      </c>
      <c r="B39" s="1281">
        <v>56</v>
      </c>
    </row>
    <row r="40" spans="1:2" ht="15" customHeight="1">
      <c r="A40" s="1280" t="s">
        <v>1018</v>
      </c>
      <c r="B40" s="1281">
        <v>56</v>
      </c>
    </row>
    <row r="41" spans="1:2" ht="15" customHeight="1">
      <c r="A41" s="1280" t="s">
        <v>1019</v>
      </c>
      <c r="B41" s="1281">
        <v>55</v>
      </c>
    </row>
    <row r="42" spans="1:2" ht="15" customHeight="1">
      <c r="A42" s="1280" t="s">
        <v>1020</v>
      </c>
      <c r="B42" s="1281">
        <v>55</v>
      </c>
    </row>
    <row r="43" spans="1:2" ht="15" customHeight="1">
      <c r="A43" s="1280" t="s">
        <v>1021</v>
      </c>
      <c r="B43" s="1281">
        <v>54</v>
      </c>
    </row>
    <row r="44" spans="1:2" ht="15" customHeight="1">
      <c r="A44" s="1280" t="s">
        <v>1022</v>
      </c>
      <c r="B44" s="1281">
        <v>54</v>
      </c>
    </row>
    <row r="45" spans="1:2" ht="15" customHeight="1">
      <c r="A45" s="1280" t="s">
        <v>1023</v>
      </c>
      <c r="B45" s="1281">
        <v>53</v>
      </c>
    </row>
    <row r="46" spans="1:2" ht="15" customHeight="1">
      <c r="A46" s="1280" t="s">
        <v>1024</v>
      </c>
      <c r="B46" s="1281">
        <v>52</v>
      </c>
    </row>
    <row r="47" spans="1:2" ht="15" customHeight="1">
      <c r="A47" s="1280" t="s">
        <v>1025</v>
      </c>
      <c r="B47" s="1281">
        <v>52</v>
      </c>
    </row>
    <row r="48" spans="1:2" ht="15" customHeight="1">
      <c r="A48" s="1280" t="s">
        <v>1026</v>
      </c>
      <c r="B48" s="1281">
        <v>52</v>
      </c>
    </row>
    <row r="49" spans="1:2" ht="15" customHeight="1">
      <c r="A49" s="1280" t="s">
        <v>1027</v>
      </c>
      <c r="B49" s="1281">
        <v>51</v>
      </c>
    </row>
    <row r="50" spans="1:2" ht="15" customHeight="1">
      <c r="A50" s="1280" t="s">
        <v>1028</v>
      </c>
      <c r="B50" s="1281">
        <v>51</v>
      </c>
    </row>
    <row r="51" spans="1:2" ht="15" customHeight="1">
      <c r="A51" s="1280" t="s">
        <v>1029</v>
      </c>
      <c r="B51" s="1281">
        <v>51</v>
      </c>
    </row>
    <row r="52" spans="1:2" ht="15" customHeight="1">
      <c r="A52" s="1280" t="s">
        <v>1030</v>
      </c>
      <c r="B52" s="1281">
        <v>51</v>
      </c>
    </row>
    <row r="53" spans="1:2" ht="15" customHeight="1">
      <c r="A53" s="1280" t="s">
        <v>1031</v>
      </c>
      <c r="B53" s="1281">
        <v>51</v>
      </c>
    </row>
    <row r="54" spans="1:2" ht="15" customHeight="1" thickBot="1">
      <c r="A54" s="1282" t="s">
        <v>1032</v>
      </c>
      <c r="B54" s="1283">
        <v>50</v>
      </c>
    </row>
  </sheetData>
  <sheetProtection algorithmName="SHA-512" hashValue="olkjTJj2U+1SJd2HaSEEZpQhGS7h76vk9jcRiIBw11ZO26Y9cIuUaz4uesNDqU1UoA9xEzUA3SWKkFiuodquag==" saltValue="gSlLFF23nS4U2jCH18Wp0Q==" spinCount="100000" sheet="1" formatCells="0" formatColumns="0" formatRows="0" insertColumns="0" insertRows="0" insertHyperlinks="0" deleteColumns="0" deleteRows="0" sort="0" autoFilter="0" pivotTables="0"/>
  <mergeCells count="3">
    <mergeCell ref="A1:B1"/>
    <mergeCell ref="A2:B2"/>
    <mergeCell ref="A3:B3"/>
  </mergeCells>
  <pageMargins left="0.7" right="0.7" top="0.75" bottom="0.75" header="0.3" footer="0.3"/>
  <pageSetup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0E3F4-5E69-4FF8-BF14-78DFAD0C6F5A}">
  <dimension ref="A1:DZ69"/>
  <sheetViews>
    <sheetView workbookViewId="0">
      <selection activeCell="A49" sqref="A49:C49"/>
    </sheetView>
  </sheetViews>
  <sheetFormatPr defaultColWidth="9.140625" defaultRowHeight="12.75"/>
  <cols>
    <col min="1" max="1" width="15.7109375" style="66" customWidth="1"/>
    <col min="2" max="2" width="32" style="65" customWidth="1"/>
    <col min="3" max="3" width="24.7109375" style="65" customWidth="1"/>
    <col min="4" max="4" width="3.42578125" style="68" customWidth="1"/>
    <col min="5" max="9" width="9" style="47" customWidth="1"/>
    <col min="10" max="253" width="10.7109375" style="47" customWidth="1"/>
    <col min="254" max="256" width="9.140625" style="47"/>
    <col min="257" max="257" width="15.7109375" style="47" customWidth="1"/>
    <col min="258" max="258" width="32" style="47" customWidth="1"/>
    <col min="259" max="259" width="24.7109375" style="47" customWidth="1"/>
    <col min="260" max="260" width="3.42578125" style="47" customWidth="1"/>
    <col min="261" max="265" width="9" style="47" customWidth="1"/>
    <col min="266" max="509" width="10.7109375" style="47" customWidth="1"/>
    <col min="510" max="512" width="9.140625" style="47"/>
    <col min="513" max="513" width="15.7109375" style="47" customWidth="1"/>
    <col min="514" max="514" width="32" style="47" customWidth="1"/>
    <col min="515" max="515" width="24.7109375" style="47" customWidth="1"/>
    <col min="516" max="516" width="3.42578125" style="47" customWidth="1"/>
    <col min="517" max="521" width="9" style="47" customWidth="1"/>
    <col min="522" max="765" width="10.7109375" style="47" customWidth="1"/>
    <col min="766" max="768" width="9.140625" style="47"/>
    <col min="769" max="769" width="15.7109375" style="47" customWidth="1"/>
    <col min="770" max="770" width="32" style="47" customWidth="1"/>
    <col min="771" max="771" width="24.7109375" style="47" customWidth="1"/>
    <col min="772" max="772" width="3.42578125" style="47" customWidth="1"/>
    <col min="773" max="777" width="9" style="47" customWidth="1"/>
    <col min="778" max="1021" width="10.7109375" style="47" customWidth="1"/>
    <col min="1022" max="1024" width="9.140625" style="47"/>
    <col min="1025" max="1025" width="15.7109375" style="47" customWidth="1"/>
    <col min="1026" max="1026" width="32" style="47" customWidth="1"/>
    <col min="1027" max="1027" width="24.7109375" style="47" customWidth="1"/>
    <col min="1028" max="1028" width="3.42578125" style="47" customWidth="1"/>
    <col min="1029" max="1033" width="9" style="47" customWidth="1"/>
    <col min="1034" max="1277" width="10.7109375" style="47" customWidth="1"/>
    <col min="1278" max="1280" width="9.140625" style="47"/>
    <col min="1281" max="1281" width="15.7109375" style="47" customWidth="1"/>
    <col min="1282" max="1282" width="32" style="47" customWidth="1"/>
    <col min="1283" max="1283" width="24.7109375" style="47" customWidth="1"/>
    <col min="1284" max="1284" width="3.42578125" style="47" customWidth="1"/>
    <col min="1285" max="1289" width="9" style="47" customWidth="1"/>
    <col min="1290" max="1533" width="10.7109375" style="47" customWidth="1"/>
    <col min="1534" max="1536" width="9.140625" style="47"/>
    <col min="1537" max="1537" width="15.7109375" style="47" customWidth="1"/>
    <col min="1538" max="1538" width="32" style="47" customWidth="1"/>
    <col min="1539" max="1539" width="24.7109375" style="47" customWidth="1"/>
    <col min="1540" max="1540" width="3.42578125" style="47" customWidth="1"/>
    <col min="1541" max="1545" width="9" style="47" customWidth="1"/>
    <col min="1546" max="1789" width="10.7109375" style="47" customWidth="1"/>
    <col min="1790" max="1792" width="9.140625" style="47"/>
    <col min="1793" max="1793" width="15.7109375" style="47" customWidth="1"/>
    <col min="1794" max="1794" width="32" style="47" customWidth="1"/>
    <col min="1795" max="1795" width="24.7109375" style="47" customWidth="1"/>
    <col min="1796" max="1796" width="3.42578125" style="47" customWidth="1"/>
    <col min="1797" max="1801" width="9" style="47" customWidth="1"/>
    <col min="1802" max="2045" width="10.7109375" style="47" customWidth="1"/>
    <col min="2046" max="2048" width="9.140625" style="47"/>
    <col min="2049" max="2049" width="15.7109375" style="47" customWidth="1"/>
    <col min="2050" max="2050" width="32" style="47" customWidth="1"/>
    <col min="2051" max="2051" width="24.7109375" style="47" customWidth="1"/>
    <col min="2052" max="2052" width="3.42578125" style="47" customWidth="1"/>
    <col min="2053" max="2057" width="9" style="47" customWidth="1"/>
    <col min="2058" max="2301" width="10.7109375" style="47" customWidth="1"/>
    <col min="2302" max="2304" width="9.140625" style="47"/>
    <col min="2305" max="2305" width="15.7109375" style="47" customWidth="1"/>
    <col min="2306" max="2306" width="32" style="47" customWidth="1"/>
    <col min="2307" max="2307" width="24.7109375" style="47" customWidth="1"/>
    <col min="2308" max="2308" width="3.42578125" style="47" customWidth="1"/>
    <col min="2309" max="2313" width="9" style="47" customWidth="1"/>
    <col min="2314" max="2557" width="10.7109375" style="47" customWidth="1"/>
    <col min="2558" max="2560" width="9.140625" style="47"/>
    <col min="2561" max="2561" width="15.7109375" style="47" customWidth="1"/>
    <col min="2562" max="2562" width="32" style="47" customWidth="1"/>
    <col min="2563" max="2563" width="24.7109375" style="47" customWidth="1"/>
    <col min="2564" max="2564" width="3.42578125" style="47" customWidth="1"/>
    <col min="2565" max="2569" width="9" style="47" customWidth="1"/>
    <col min="2570" max="2813" width="10.7109375" style="47" customWidth="1"/>
    <col min="2814" max="2816" width="9.140625" style="47"/>
    <col min="2817" max="2817" width="15.7109375" style="47" customWidth="1"/>
    <col min="2818" max="2818" width="32" style="47" customWidth="1"/>
    <col min="2819" max="2819" width="24.7109375" style="47" customWidth="1"/>
    <col min="2820" max="2820" width="3.42578125" style="47" customWidth="1"/>
    <col min="2821" max="2825" width="9" style="47" customWidth="1"/>
    <col min="2826" max="3069" width="10.7109375" style="47" customWidth="1"/>
    <col min="3070" max="3072" width="9.140625" style="47"/>
    <col min="3073" max="3073" width="15.7109375" style="47" customWidth="1"/>
    <col min="3074" max="3074" width="32" style="47" customWidth="1"/>
    <col min="3075" max="3075" width="24.7109375" style="47" customWidth="1"/>
    <col min="3076" max="3076" width="3.42578125" style="47" customWidth="1"/>
    <col min="3077" max="3081" width="9" style="47" customWidth="1"/>
    <col min="3082" max="3325" width="10.7109375" style="47" customWidth="1"/>
    <col min="3326" max="3328" width="9.140625" style="47"/>
    <col min="3329" max="3329" width="15.7109375" style="47" customWidth="1"/>
    <col min="3330" max="3330" width="32" style="47" customWidth="1"/>
    <col min="3331" max="3331" width="24.7109375" style="47" customWidth="1"/>
    <col min="3332" max="3332" width="3.42578125" style="47" customWidth="1"/>
    <col min="3333" max="3337" width="9" style="47" customWidth="1"/>
    <col min="3338" max="3581" width="10.7109375" style="47" customWidth="1"/>
    <col min="3582" max="3584" width="9.140625" style="47"/>
    <col min="3585" max="3585" width="15.7109375" style="47" customWidth="1"/>
    <col min="3586" max="3586" width="32" style="47" customWidth="1"/>
    <col min="3587" max="3587" width="24.7109375" style="47" customWidth="1"/>
    <col min="3588" max="3588" width="3.42578125" style="47" customWidth="1"/>
    <col min="3589" max="3593" width="9" style="47" customWidth="1"/>
    <col min="3594" max="3837" width="10.7109375" style="47" customWidth="1"/>
    <col min="3838" max="3840" width="9.140625" style="47"/>
    <col min="3841" max="3841" width="15.7109375" style="47" customWidth="1"/>
    <col min="3842" max="3842" width="32" style="47" customWidth="1"/>
    <col min="3843" max="3843" width="24.7109375" style="47" customWidth="1"/>
    <col min="3844" max="3844" width="3.42578125" style="47" customWidth="1"/>
    <col min="3845" max="3849" width="9" style="47" customWidth="1"/>
    <col min="3850" max="4093" width="10.7109375" style="47" customWidth="1"/>
    <col min="4094" max="4096" width="9.140625" style="47"/>
    <col min="4097" max="4097" width="15.7109375" style="47" customWidth="1"/>
    <col min="4098" max="4098" width="32" style="47" customWidth="1"/>
    <col min="4099" max="4099" width="24.7109375" style="47" customWidth="1"/>
    <col min="4100" max="4100" width="3.42578125" style="47" customWidth="1"/>
    <col min="4101" max="4105" width="9" style="47" customWidth="1"/>
    <col min="4106" max="4349" width="10.7109375" style="47" customWidth="1"/>
    <col min="4350" max="4352" width="9.140625" style="47"/>
    <col min="4353" max="4353" width="15.7109375" style="47" customWidth="1"/>
    <col min="4354" max="4354" width="32" style="47" customWidth="1"/>
    <col min="4355" max="4355" width="24.7109375" style="47" customWidth="1"/>
    <col min="4356" max="4356" width="3.42578125" style="47" customWidth="1"/>
    <col min="4357" max="4361" width="9" style="47" customWidth="1"/>
    <col min="4362" max="4605" width="10.7109375" style="47" customWidth="1"/>
    <col min="4606" max="4608" width="9.140625" style="47"/>
    <col min="4609" max="4609" width="15.7109375" style="47" customWidth="1"/>
    <col min="4610" max="4610" width="32" style="47" customWidth="1"/>
    <col min="4611" max="4611" width="24.7109375" style="47" customWidth="1"/>
    <col min="4612" max="4612" width="3.42578125" style="47" customWidth="1"/>
    <col min="4613" max="4617" width="9" style="47" customWidth="1"/>
    <col min="4618" max="4861" width="10.7109375" style="47" customWidth="1"/>
    <col min="4862" max="4864" width="9.140625" style="47"/>
    <col min="4865" max="4865" width="15.7109375" style="47" customWidth="1"/>
    <col min="4866" max="4866" width="32" style="47" customWidth="1"/>
    <col min="4867" max="4867" width="24.7109375" style="47" customWidth="1"/>
    <col min="4868" max="4868" width="3.42578125" style="47" customWidth="1"/>
    <col min="4869" max="4873" width="9" style="47" customWidth="1"/>
    <col min="4874" max="5117" width="10.7109375" style="47" customWidth="1"/>
    <col min="5118" max="5120" width="9.140625" style="47"/>
    <col min="5121" max="5121" width="15.7109375" style="47" customWidth="1"/>
    <col min="5122" max="5122" width="32" style="47" customWidth="1"/>
    <col min="5123" max="5123" width="24.7109375" style="47" customWidth="1"/>
    <col min="5124" max="5124" width="3.42578125" style="47" customWidth="1"/>
    <col min="5125" max="5129" width="9" style="47" customWidth="1"/>
    <col min="5130" max="5373" width="10.7109375" style="47" customWidth="1"/>
    <col min="5374" max="5376" width="9.140625" style="47"/>
    <col min="5377" max="5377" width="15.7109375" style="47" customWidth="1"/>
    <col min="5378" max="5378" width="32" style="47" customWidth="1"/>
    <col min="5379" max="5379" width="24.7109375" style="47" customWidth="1"/>
    <col min="5380" max="5380" width="3.42578125" style="47" customWidth="1"/>
    <col min="5381" max="5385" width="9" style="47" customWidth="1"/>
    <col min="5386" max="5629" width="10.7109375" style="47" customWidth="1"/>
    <col min="5630" max="5632" width="9.140625" style="47"/>
    <col min="5633" max="5633" width="15.7109375" style="47" customWidth="1"/>
    <col min="5634" max="5634" width="32" style="47" customWidth="1"/>
    <col min="5635" max="5635" width="24.7109375" style="47" customWidth="1"/>
    <col min="5636" max="5636" width="3.42578125" style="47" customWidth="1"/>
    <col min="5637" max="5641" width="9" style="47" customWidth="1"/>
    <col min="5642" max="5885" width="10.7109375" style="47" customWidth="1"/>
    <col min="5886" max="5888" width="9.140625" style="47"/>
    <col min="5889" max="5889" width="15.7109375" style="47" customWidth="1"/>
    <col min="5890" max="5890" width="32" style="47" customWidth="1"/>
    <col min="5891" max="5891" width="24.7109375" style="47" customWidth="1"/>
    <col min="5892" max="5892" width="3.42578125" style="47" customWidth="1"/>
    <col min="5893" max="5897" width="9" style="47" customWidth="1"/>
    <col min="5898" max="6141" width="10.7109375" style="47" customWidth="1"/>
    <col min="6142" max="6144" width="9.140625" style="47"/>
    <col min="6145" max="6145" width="15.7109375" style="47" customWidth="1"/>
    <col min="6146" max="6146" width="32" style="47" customWidth="1"/>
    <col min="6147" max="6147" width="24.7109375" style="47" customWidth="1"/>
    <col min="6148" max="6148" width="3.42578125" style="47" customWidth="1"/>
    <col min="6149" max="6153" width="9" style="47" customWidth="1"/>
    <col min="6154" max="6397" width="10.7109375" style="47" customWidth="1"/>
    <col min="6398" max="6400" width="9.140625" style="47"/>
    <col min="6401" max="6401" width="15.7109375" style="47" customWidth="1"/>
    <col min="6402" max="6402" width="32" style="47" customWidth="1"/>
    <col min="6403" max="6403" width="24.7109375" style="47" customWidth="1"/>
    <col min="6404" max="6404" width="3.42578125" style="47" customWidth="1"/>
    <col min="6405" max="6409" width="9" style="47" customWidth="1"/>
    <col min="6410" max="6653" width="10.7109375" style="47" customWidth="1"/>
    <col min="6654" max="6656" width="9.140625" style="47"/>
    <col min="6657" max="6657" width="15.7109375" style="47" customWidth="1"/>
    <col min="6658" max="6658" width="32" style="47" customWidth="1"/>
    <col min="6659" max="6659" width="24.7109375" style="47" customWidth="1"/>
    <col min="6660" max="6660" width="3.42578125" style="47" customWidth="1"/>
    <col min="6661" max="6665" width="9" style="47" customWidth="1"/>
    <col min="6666" max="6909" width="10.7109375" style="47" customWidth="1"/>
    <col min="6910" max="6912" width="9.140625" style="47"/>
    <col min="6913" max="6913" width="15.7109375" style="47" customWidth="1"/>
    <col min="6914" max="6914" width="32" style="47" customWidth="1"/>
    <col min="6915" max="6915" width="24.7109375" style="47" customWidth="1"/>
    <col min="6916" max="6916" width="3.42578125" style="47" customWidth="1"/>
    <col min="6917" max="6921" width="9" style="47" customWidth="1"/>
    <col min="6922" max="7165" width="10.7109375" style="47" customWidth="1"/>
    <col min="7166" max="7168" width="9.140625" style="47"/>
    <col min="7169" max="7169" width="15.7109375" style="47" customWidth="1"/>
    <col min="7170" max="7170" width="32" style="47" customWidth="1"/>
    <col min="7171" max="7171" width="24.7109375" style="47" customWidth="1"/>
    <col min="7172" max="7172" width="3.42578125" style="47" customWidth="1"/>
    <col min="7173" max="7177" width="9" style="47" customWidth="1"/>
    <col min="7178" max="7421" width="10.7109375" style="47" customWidth="1"/>
    <col min="7422" max="7424" width="9.140625" style="47"/>
    <col min="7425" max="7425" width="15.7109375" style="47" customWidth="1"/>
    <col min="7426" max="7426" width="32" style="47" customWidth="1"/>
    <col min="7427" max="7427" width="24.7109375" style="47" customWidth="1"/>
    <col min="7428" max="7428" width="3.42578125" style="47" customWidth="1"/>
    <col min="7429" max="7433" width="9" style="47" customWidth="1"/>
    <col min="7434" max="7677" width="10.7109375" style="47" customWidth="1"/>
    <col min="7678" max="7680" width="9.140625" style="47"/>
    <col min="7681" max="7681" width="15.7109375" style="47" customWidth="1"/>
    <col min="7682" max="7682" width="32" style="47" customWidth="1"/>
    <col min="7683" max="7683" width="24.7109375" style="47" customWidth="1"/>
    <col min="7684" max="7684" width="3.42578125" style="47" customWidth="1"/>
    <col min="7685" max="7689" width="9" style="47" customWidth="1"/>
    <col min="7690" max="7933" width="10.7109375" style="47" customWidth="1"/>
    <col min="7934" max="7936" width="9.140625" style="47"/>
    <col min="7937" max="7937" width="15.7109375" style="47" customWidth="1"/>
    <col min="7938" max="7938" width="32" style="47" customWidth="1"/>
    <col min="7939" max="7939" width="24.7109375" style="47" customWidth="1"/>
    <col min="7940" max="7940" width="3.42578125" style="47" customWidth="1"/>
    <col min="7941" max="7945" width="9" style="47" customWidth="1"/>
    <col min="7946" max="8189" width="10.7109375" style="47" customWidth="1"/>
    <col min="8190" max="8192" width="9.140625" style="47"/>
    <col min="8193" max="8193" width="15.7109375" style="47" customWidth="1"/>
    <col min="8194" max="8194" width="32" style="47" customWidth="1"/>
    <col min="8195" max="8195" width="24.7109375" style="47" customWidth="1"/>
    <col min="8196" max="8196" width="3.42578125" style="47" customWidth="1"/>
    <col min="8197" max="8201" width="9" style="47" customWidth="1"/>
    <col min="8202" max="8445" width="10.7109375" style="47" customWidth="1"/>
    <col min="8446" max="8448" width="9.140625" style="47"/>
    <col min="8449" max="8449" width="15.7109375" style="47" customWidth="1"/>
    <col min="8450" max="8450" width="32" style="47" customWidth="1"/>
    <col min="8451" max="8451" width="24.7109375" style="47" customWidth="1"/>
    <col min="8452" max="8452" width="3.42578125" style="47" customWidth="1"/>
    <col min="8453" max="8457" width="9" style="47" customWidth="1"/>
    <col min="8458" max="8701" width="10.7109375" style="47" customWidth="1"/>
    <col min="8702" max="8704" width="9.140625" style="47"/>
    <col min="8705" max="8705" width="15.7109375" style="47" customWidth="1"/>
    <col min="8706" max="8706" width="32" style="47" customWidth="1"/>
    <col min="8707" max="8707" width="24.7109375" style="47" customWidth="1"/>
    <col min="8708" max="8708" width="3.42578125" style="47" customWidth="1"/>
    <col min="8709" max="8713" width="9" style="47" customWidth="1"/>
    <col min="8714" max="8957" width="10.7109375" style="47" customWidth="1"/>
    <col min="8958" max="8960" width="9.140625" style="47"/>
    <col min="8961" max="8961" width="15.7109375" style="47" customWidth="1"/>
    <col min="8962" max="8962" width="32" style="47" customWidth="1"/>
    <col min="8963" max="8963" width="24.7109375" style="47" customWidth="1"/>
    <col min="8964" max="8964" width="3.42578125" style="47" customWidth="1"/>
    <col min="8965" max="8969" width="9" style="47" customWidth="1"/>
    <col min="8970" max="9213" width="10.7109375" style="47" customWidth="1"/>
    <col min="9214" max="9216" width="9.140625" style="47"/>
    <col min="9217" max="9217" width="15.7109375" style="47" customWidth="1"/>
    <col min="9218" max="9218" width="32" style="47" customWidth="1"/>
    <col min="9219" max="9219" width="24.7109375" style="47" customWidth="1"/>
    <col min="9220" max="9220" width="3.42578125" style="47" customWidth="1"/>
    <col min="9221" max="9225" width="9" style="47" customWidth="1"/>
    <col min="9226" max="9469" width="10.7109375" style="47" customWidth="1"/>
    <col min="9470" max="9472" width="9.140625" style="47"/>
    <col min="9473" max="9473" width="15.7109375" style="47" customWidth="1"/>
    <col min="9474" max="9474" width="32" style="47" customWidth="1"/>
    <col min="9475" max="9475" width="24.7109375" style="47" customWidth="1"/>
    <col min="9476" max="9476" width="3.42578125" style="47" customWidth="1"/>
    <col min="9477" max="9481" width="9" style="47" customWidth="1"/>
    <col min="9482" max="9725" width="10.7109375" style="47" customWidth="1"/>
    <col min="9726" max="9728" width="9.140625" style="47"/>
    <col min="9729" max="9729" width="15.7109375" style="47" customWidth="1"/>
    <col min="9730" max="9730" width="32" style="47" customWidth="1"/>
    <col min="9731" max="9731" width="24.7109375" style="47" customWidth="1"/>
    <col min="9732" max="9732" width="3.42578125" style="47" customWidth="1"/>
    <col min="9733" max="9737" width="9" style="47" customWidth="1"/>
    <col min="9738" max="9981" width="10.7109375" style="47" customWidth="1"/>
    <col min="9982" max="9984" width="9.140625" style="47"/>
    <col min="9985" max="9985" width="15.7109375" style="47" customWidth="1"/>
    <col min="9986" max="9986" width="32" style="47" customWidth="1"/>
    <col min="9987" max="9987" width="24.7109375" style="47" customWidth="1"/>
    <col min="9988" max="9988" width="3.42578125" style="47" customWidth="1"/>
    <col min="9989" max="9993" width="9" style="47" customWidth="1"/>
    <col min="9994" max="10237" width="10.7109375" style="47" customWidth="1"/>
    <col min="10238" max="10240" width="9.140625" style="47"/>
    <col min="10241" max="10241" width="15.7109375" style="47" customWidth="1"/>
    <col min="10242" max="10242" width="32" style="47" customWidth="1"/>
    <col min="10243" max="10243" width="24.7109375" style="47" customWidth="1"/>
    <col min="10244" max="10244" width="3.42578125" style="47" customWidth="1"/>
    <col min="10245" max="10249" width="9" style="47" customWidth="1"/>
    <col min="10250" max="10493" width="10.7109375" style="47" customWidth="1"/>
    <col min="10494" max="10496" width="9.140625" style="47"/>
    <col min="10497" max="10497" width="15.7109375" style="47" customWidth="1"/>
    <col min="10498" max="10498" width="32" style="47" customWidth="1"/>
    <col min="10499" max="10499" width="24.7109375" style="47" customWidth="1"/>
    <col min="10500" max="10500" width="3.42578125" style="47" customWidth="1"/>
    <col min="10501" max="10505" width="9" style="47" customWidth="1"/>
    <col min="10506" max="10749" width="10.7109375" style="47" customWidth="1"/>
    <col min="10750" max="10752" width="9.140625" style="47"/>
    <col min="10753" max="10753" width="15.7109375" style="47" customWidth="1"/>
    <col min="10754" max="10754" width="32" style="47" customWidth="1"/>
    <col min="10755" max="10755" width="24.7109375" style="47" customWidth="1"/>
    <col min="10756" max="10756" width="3.42578125" style="47" customWidth="1"/>
    <col min="10757" max="10761" width="9" style="47" customWidth="1"/>
    <col min="10762" max="11005" width="10.7109375" style="47" customWidth="1"/>
    <col min="11006" max="11008" width="9.140625" style="47"/>
    <col min="11009" max="11009" width="15.7109375" style="47" customWidth="1"/>
    <col min="11010" max="11010" width="32" style="47" customWidth="1"/>
    <col min="11011" max="11011" width="24.7109375" style="47" customWidth="1"/>
    <col min="11012" max="11012" width="3.42578125" style="47" customWidth="1"/>
    <col min="11013" max="11017" width="9" style="47" customWidth="1"/>
    <col min="11018" max="11261" width="10.7109375" style="47" customWidth="1"/>
    <col min="11262" max="11264" width="9.140625" style="47"/>
    <col min="11265" max="11265" width="15.7109375" style="47" customWidth="1"/>
    <col min="11266" max="11266" width="32" style="47" customWidth="1"/>
    <col min="11267" max="11267" width="24.7109375" style="47" customWidth="1"/>
    <col min="11268" max="11268" width="3.42578125" style="47" customWidth="1"/>
    <col min="11269" max="11273" width="9" style="47" customWidth="1"/>
    <col min="11274" max="11517" width="10.7109375" style="47" customWidth="1"/>
    <col min="11518" max="11520" width="9.140625" style="47"/>
    <col min="11521" max="11521" width="15.7109375" style="47" customWidth="1"/>
    <col min="11522" max="11522" width="32" style="47" customWidth="1"/>
    <col min="11523" max="11523" width="24.7109375" style="47" customWidth="1"/>
    <col min="11524" max="11524" width="3.42578125" style="47" customWidth="1"/>
    <col min="11525" max="11529" width="9" style="47" customWidth="1"/>
    <col min="11530" max="11773" width="10.7109375" style="47" customWidth="1"/>
    <col min="11774" max="11776" width="9.140625" style="47"/>
    <col min="11777" max="11777" width="15.7109375" style="47" customWidth="1"/>
    <col min="11778" max="11778" width="32" style="47" customWidth="1"/>
    <col min="11779" max="11779" width="24.7109375" style="47" customWidth="1"/>
    <col min="11780" max="11780" width="3.42578125" style="47" customWidth="1"/>
    <col min="11781" max="11785" width="9" style="47" customWidth="1"/>
    <col min="11786" max="12029" width="10.7109375" style="47" customWidth="1"/>
    <col min="12030" max="12032" width="9.140625" style="47"/>
    <col min="12033" max="12033" width="15.7109375" style="47" customWidth="1"/>
    <col min="12034" max="12034" width="32" style="47" customWidth="1"/>
    <col min="12035" max="12035" width="24.7109375" style="47" customWidth="1"/>
    <col min="12036" max="12036" width="3.42578125" style="47" customWidth="1"/>
    <col min="12037" max="12041" width="9" style="47" customWidth="1"/>
    <col min="12042" max="12285" width="10.7109375" style="47" customWidth="1"/>
    <col min="12286" max="12288" width="9.140625" style="47"/>
    <col min="12289" max="12289" width="15.7109375" style="47" customWidth="1"/>
    <col min="12290" max="12290" width="32" style="47" customWidth="1"/>
    <col min="12291" max="12291" width="24.7109375" style="47" customWidth="1"/>
    <col min="12292" max="12292" width="3.42578125" style="47" customWidth="1"/>
    <col min="12293" max="12297" width="9" style="47" customWidth="1"/>
    <col min="12298" max="12541" width="10.7109375" style="47" customWidth="1"/>
    <col min="12542" max="12544" width="9.140625" style="47"/>
    <col min="12545" max="12545" width="15.7109375" style="47" customWidth="1"/>
    <col min="12546" max="12546" width="32" style="47" customWidth="1"/>
    <col min="12547" max="12547" width="24.7109375" style="47" customWidth="1"/>
    <col min="12548" max="12548" width="3.42578125" style="47" customWidth="1"/>
    <col min="12549" max="12553" width="9" style="47" customWidth="1"/>
    <col min="12554" max="12797" width="10.7109375" style="47" customWidth="1"/>
    <col min="12798" max="12800" width="9.140625" style="47"/>
    <col min="12801" max="12801" width="15.7109375" style="47" customWidth="1"/>
    <col min="12802" max="12802" width="32" style="47" customWidth="1"/>
    <col min="12803" max="12803" width="24.7109375" style="47" customWidth="1"/>
    <col min="12804" max="12804" width="3.42578125" style="47" customWidth="1"/>
    <col min="12805" max="12809" width="9" style="47" customWidth="1"/>
    <col min="12810" max="13053" width="10.7109375" style="47" customWidth="1"/>
    <col min="13054" max="13056" width="9.140625" style="47"/>
    <col min="13057" max="13057" width="15.7109375" style="47" customWidth="1"/>
    <col min="13058" max="13058" width="32" style="47" customWidth="1"/>
    <col min="13059" max="13059" width="24.7109375" style="47" customWidth="1"/>
    <col min="13060" max="13060" width="3.42578125" style="47" customWidth="1"/>
    <col min="13061" max="13065" width="9" style="47" customWidth="1"/>
    <col min="13066" max="13309" width="10.7109375" style="47" customWidth="1"/>
    <col min="13310" max="13312" width="9.140625" style="47"/>
    <col min="13313" max="13313" width="15.7109375" style="47" customWidth="1"/>
    <col min="13314" max="13314" width="32" style="47" customWidth="1"/>
    <col min="13315" max="13315" width="24.7109375" style="47" customWidth="1"/>
    <col min="13316" max="13316" width="3.42578125" style="47" customWidth="1"/>
    <col min="13317" max="13321" width="9" style="47" customWidth="1"/>
    <col min="13322" max="13565" width="10.7109375" style="47" customWidth="1"/>
    <col min="13566" max="13568" width="9.140625" style="47"/>
    <col min="13569" max="13569" width="15.7109375" style="47" customWidth="1"/>
    <col min="13570" max="13570" width="32" style="47" customWidth="1"/>
    <col min="13571" max="13571" width="24.7109375" style="47" customWidth="1"/>
    <col min="13572" max="13572" width="3.42578125" style="47" customWidth="1"/>
    <col min="13573" max="13577" width="9" style="47" customWidth="1"/>
    <col min="13578" max="13821" width="10.7109375" style="47" customWidth="1"/>
    <col min="13822" max="13824" width="9.140625" style="47"/>
    <col min="13825" max="13825" width="15.7109375" style="47" customWidth="1"/>
    <col min="13826" max="13826" width="32" style="47" customWidth="1"/>
    <col min="13827" max="13827" width="24.7109375" style="47" customWidth="1"/>
    <col min="13828" max="13828" width="3.42578125" style="47" customWidth="1"/>
    <col min="13829" max="13833" width="9" style="47" customWidth="1"/>
    <col min="13834" max="14077" width="10.7109375" style="47" customWidth="1"/>
    <col min="14078" max="14080" width="9.140625" style="47"/>
    <col min="14081" max="14081" width="15.7109375" style="47" customWidth="1"/>
    <col min="14082" max="14082" width="32" style="47" customWidth="1"/>
    <col min="14083" max="14083" width="24.7109375" style="47" customWidth="1"/>
    <col min="14084" max="14084" width="3.42578125" style="47" customWidth="1"/>
    <col min="14085" max="14089" width="9" style="47" customWidth="1"/>
    <col min="14090" max="14333" width="10.7109375" style="47" customWidth="1"/>
    <col min="14334" max="14336" width="9.140625" style="47"/>
    <col min="14337" max="14337" width="15.7109375" style="47" customWidth="1"/>
    <col min="14338" max="14338" width="32" style="47" customWidth="1"/>
    <col min="14339" max="14339" width="24.7109375" style="47" customWidth="1"/>
    <col min="14340" max="14340" width="3.42578125" style="47" customWidth="1"/>
    <col min="14341" max="14345" width="9" style="47" customWidth="1"/>
    <col min="14346" max="14589" width="10.7109375" style="47" customWidth="1"/>
    <col min="14590" max="14592" width="9.140625" style="47"/>
    <col min="14593" max="14593" width="15.7109375" style="47" customWidth="1"/>
    <col min="14594" max="14594" width="32" style="47" customWidth="1"/>
    <col min="14595" max="14595" width="24.7109375" style="47" customWidth="1"/>
    <col min="14596" max="14596" width="3.42578125" style="47" customWidth="1"/>
    <col min="14597" max="14601" width="9" style="47" customWidth="1"/>
    <col min="14602" max="14845" width="10.7109375" style="47" customWidth="1"/>
    <col min="14846" max="14848" width="9.140625" style="47"/>
    <col min="14849" max="14849" width="15.7109375" style="47" customWidth="1"/>
    <col min="14850" max="14850" width="32" style="47" customWidth="1"/>
    <col min="14851" max="14851" width="24.7109375" style="47" customWidth="1"/>
    <col min="14852" max="14852" width="3.42578125" style="47" customWidth="1"/>
    <col min="14853" max="14857" width="9" style="47" customWidth="1"/>
    <col min="14858" max="15101" width="10.7109375" style="47" customWidth="1"/>
    <col min="15102" max="15104" width="9.140625" style="47"/>
    <col min="15105" max="15105" width="15.7109375" style="47" customWidth="1"/>
    <col min="15106" max="15106" width="32" style="47" customWidth="1"/>
    <col min="15107" max="15107" width="24.7109375" style="47" customWidth="1"/>
    <col min="15108" max="15108" width="3.42578125" style="47" customWidth="1"/>
    <col min="15109" max="15113" width="9" style="47" customWidth="1"/>
    <col min="15114" max="15357" width="10.7109375" style="47" customWidth="1"/>
    <col min="15358" max="15360" width="9.140625" style="47"/>
    <col min="15361" max="15361" width="15.7109375" style="47" customWidth="1"/>
    <col min="15362" max="15362" width="32" style="47" customWidth="1"/>
    <col min="15363" max="15363" width="24.7109375" style="47" customWidth="1"/>
    <col min="15364" max="15364" width="3.42578125" style="47" customWidth="1"/>
    <col min="15365" max="15369" width="9" style="47" customWidth="1"/>
    <col min="15370" max="15613" width="10.7109375" style="47" customWidth="1"/>
    <col min="15614" max="15616" width="9.140625" style="47"/>
    <col min="15617" max="15617" width="15.7109375" style="47" customWidth="1"/>
    <col min="15618" max="15618" width="32" style="47" customWidth="1"/>
    <col min="15619" max="15619" width="24.7109375" style="47" customWidth="1"/>
    <col min="15620" max="15620" width="3.42578125" style="47" customWidth="1"/>
    <col min="15621" max="15625" width="9" style="47" customWidth="1"/>
    <col min="15626" max="15869" width="10.7109375" style="47" customWidth="1"/>
    <col min="15870" max="15872" width="9.140625" style="47"/>
    <col min="15873" max="15873" width="15.7109375" style="47" customWidth="1"/>
    <col min="15874" max="15874" width="32" style="47" customWidth="1"/>
    <col min="15875" max="15875" width="24.7109375" style="47" customWidth="1"/>
    <col min="15876" max="15876" width="3.42578125" style="47" customWidth="1"/>
    <col min="15877" max="15881" width="9" style="47" customWidth="1"/>
    <col min="15882" max="16125" width="10.7109375" style="47" customWidth="1"/>
    <col min="16126" max="16128" width="9.140625" style="47"/>
    <col min="16129" max="16129" width="15.7109375" style="47" customWidth="1"/>
    <col min="16130" max="16130" width="32" style="47" customWidth="1"/>
    <col min="16131" max="16131" width="24.7109375" style="47" customWidth="1"/>
    <col min="16132" max="16132" width="3.42578125" style="47" customWidth="1"/>
    <col min="16133" max="16137" width="9" style="47" customWidth="1"/>
    <col min="16138" max="16381" width="10.7109375" style="47" customWidth="1"/>
    <col min="16382" max="16384" width="9.140625" style="47"/>
  </cols>
  <sheetData>
    <row r="1" spans="1:11" s="32" customFormat="1" ht="15" customHeight="1">
      <c r="A1" s="1483" t="s">
        <v>78</v>
      </c>
      <c r="B1" s="1484"/>
      <c r="C1" s="1485"/>
      <c r="D1" s="30"/>
      <c r="E1" s="31"/>
      <c r="F1" s="31"/>
      <c r="G1" s="31"/>
      <c r="H1" s="31"/>
    </row>
    <row r="2" spans="1:11" s="35" customFormat="1" ht="15.75">
      <c r="A2" s="1486" t="s">
        <v>79</v>
      </c>
      <c r="B2" s="1487"/>
      <c r="C2" s="1488"/>
      <c r="D2" s="33"/>
      <c r="E2" s="34"/>
      <c r="F2" s="34"/>
      <c r="G2" s="34"/>
      <c r="H2" s="34"/>
    </row>
    <row r="3" spans="1:11" s="35" customFormat="1" ht="15.75" customHeight="1" thickBot="1">
      <c r="A3" s="1489" t="s">
        <v>74</v>
      </c>
      <c r="B3" s="1490"/>
      <c r="C3" s="1491"/>
      <c r="D3" s="33"/>
      <c r="E3" s="36"/>
      <c r="F3" s="36"/>
      <c r="G3" s="36"/>
      <c r="H3" s="36"/>
      <c r="I3" s="37"/>
      <c r="J3" s="37"/>
      <c r="K3" s="37"/>
    </row>
    <row r="4" spans="1:11" s="41" customFormat="1" ht="27" customHeight="1" thickBot="1">
      <c r="A4" s="1149" t="s">
        <v>75</v>
      </c>
      <c r="B4" s="38" t="s">
        <v>80</v>
      </c>
      <c r="C4" s="1150" t="s">
        <v>81</v>
      </c>
      <c r="D4" s="39"/>
      <c r="E4" s="39"/>
      <c r="F4" s="39"/>
      <c r="G4" s="39"/>
      <c r="H4" s="39"/>
      <c r="I4" s="40"/>
    </row>
    <row r="5" spans="1:11" s="44" customFormat="1" ht="14.1" hidden="1" customHeight="1">
      <c r="A5" s="1151">
        <v>1974</v>
      </c>
      <c r="B5" s="42">
        <v>47411</v>
      </c>
      <c r="C5" s="1152">
        <v>162447</v>
      </c>
      <c r="D5" s="43"/>
      <c r="E5" s="43"/>
      <c r="F5" s="43"/>
      <c r="G5" s="43"/>
      <c r="H5" s="43"/>
    </row>
    <row r="6" spans="1:11" ht="14.1" hidden="1" customHeight="1">
      <c r="A6" s="1153">
        <v>1978</v>
      </c>
      <c r="B6" s="45">
        <v>57031</v>
      </c>
      <c r="C6" s="1154">
        <v>144056</v>
      </c>
      <c r="D6" s="43"/>
      <c r="E6" s="46"/>
      <c r="F6" s="46"/>
      <c r="G6" s="46"/>
      <c r="H6" s="46"/>
    </row>
    <row r="7" spans="1:11" ht="14.1" hidden="1" customHeight="1">
      <c r="A7" s="1153">
        <v>1979</v>
      </c>
      <c r="B7" s="45">
        <v>50085</v>
      </c>
      <c r="C7" s="1154">
        <v>151702</v>
      </c>
      <c r="D7" s="43"/>
      <c r="E7" s="46"/>
      <c r="F7" s="46"/>
      <c r="G7" s="46"/>
      <c r="H7" s="46"/>
    </row>
    <row r="8" spans="1:11" ht="14.1" hidden="1" customHeight="1">
      <c r="A8" s="1153">
        <v>1980</v>
      </c>
      <c r="B8" s="45">
        <v>64289</v>
      </c>
      <c r="C8" s="1154">
        <v>167533</v>
      </c>
      <c r="D8" s="43"/>
      <c r="E8" s="46"/>
      <c r="F8" s="46"/>
      <c r="G8" s="46"/>
      <c r="H8" s="46"/>
    </row>
    <row r="9" spans="1:11" ht="14.1" hidden="1" customHeight="1">
      <c r="A9" s="1153">
        <v>1981</v>
      </c>
      <c r="B9" s="45">
        <v>71033</v>
      </c>
      <c r="C9" s="1154">
        <v>181727</v>
      </c>
      <c r="D9" s="43"/>
      <c r="E9" s="46"/>
      <c r="F9" s="46"/>
      <c r="G9" s="46"/>
      <c r="H9" s="46"/>
    </row>
    <row r="10" spans="1:11" ht="14.1" hidden="1" customHeight="1">
      <c r="A10" s="1153">
        <v>1982</v>
      </c>
      <c r="B10" s="45">
        <v>87659</v>
      </c>
      <c r="C10" s="1154">
        <v>216509</v>
      </c>
      <c r="D10" s="43"/>
      <c r="E10" s="46"/>
      <c r="F10" s="46"/>
      <c r="G10" s="46"/>
      <c r="H10" s="46"/>
    </row>
    <row r="11" spans="1:11" ht="14.1" hidden="1" customHeight="1">
      <c r="A11" s="1153">
        <v>1983</v>
      </c>
      <c r="B11" s="45">
        <v>102532</v>
      </c>
      <c r="C11" s="1154">
        <v>223101</v>
      </c>
      <c r="D11" s="43"/>
      <c r="E11" s="46"/>
      <c r="F11" s="46"/>
      <c r="G11" s="46"/>
      <c r="H11" s="46"/>
    </row>
    <row r="12" spans="1:11" ht="14.1" hidden="1" customHeight="1">
      <c r="A12" s="1153">
        <v>1984</v>
      </c>
      <c r="B12" s="45">
        <v>90687</v>
      </c>
      <c r="C12" s="1154">
        <v>219567</v>
      </c>
      <c r="D12" s="43"/>
      <c r="E12" s="46"/>
      <c r="F12" s="46"/>
      <c r="G12" s="46"/>
      <c r="H12" s="46"/>
    </row>
    <row r="13" spans="1:11" ht="14.1" hidden="1" customHeight="1">
      <c r="A13" s="1153">
        <v>1985</v>
      </c>
      <c r="B13" s="45">
        <v>90648</v>
      </c>
      <c r="C13" s="1154">
        <v>215512</v>
      </c>
      <c r="D13" s="43"/>
      <c r="E13" s="46"/>
      <c r="F13" s="46"/>
      <c r="G13" s="46"/>
      <c r="H13" s="46"/>
    </row>
    <row r="14" spans="1:11" ht="14.1" hidden="1" customHeight="1">
      <c r="A14" s="1153">
        <v>1986</v>
      </c>
      <c r="B14" s="45">
        <v>80547</v>
      </c>
      <c r="C14" s="1154">
        <v>207774</v>
      </c>
      <c r="D14" s="43"/>
      <c r="E14" s="46"/>
      <c r="F14" s="46"/>
      <c r="G14" s="46"/>
      <c r="H14" s="46"/>
    </row>
    <row r="15" spans="1:11" ht="14.1" hidden="1" customHeight="1">
      <c r="A15" s="1153">
        <v>1987</v>
      </c>
      <c r="B15" s="45">
        <v>65010</v>
      </c>
      <c r="C15" s="1154">
        <v>209911</v>
      </c>
      <c r="D15" s="43"/>
      <c r="E15" s="46"/>
      <c r="F15" s="46"/>
      <c r="G15" s="46"/>
      <c r="H15" s="46"/>
    </row>
    <row r="16" spans="1:11" ht="14.1" hidden="1" customHeight="1">
      <c r="A16" s="1153">
        <v>1988</v>
      </c>
      <c r="B16" s="45">
        <v>75678</v>
      </c>
      <c r="C16" s="1154">
        <v>215280</v>
      </c>
      <c r="D16" s="43"/>
      <c r="E16" s="46"/>
      <c r="F16" s="46"/>
      <c r="G16" s="46"/>
      <c r="H16" s="46"/>
    </row>
    <row r="17" spans="1:130" ht="14.1" hidden="1" customHeight="1">
      <c r="A17" s="1153">
        <v>1991</v>
      </c>
      <c r="B17" s="45">
        <v>104086</v>
      </c>
      <c r="C17" s="1154">
        <v>254507</v>
      </c>
      <c r="D17" s="43"/>
      <c r="E17" s="46"/>
      <c r="F17" s="46"/>
      <c r="G17" s="46"/>
      <c r="H17" s="46"/>
    </row>
    <row r="18" spans="1:130" ht="14.1" hidden="1" customHeight="1">
      <c r="A18" s="1153">
        <v>1992</v>
      </c>
      <c r="B18" s="45">
        <v>112201</v>
      </c>
      <c r="C18" s="1154">
        <v>269596</v>
      </c>
      <c r="D18" s="43"/>
      <c r="E18" s="46"/>
      <c r="F18" s="46"/>
      <c r="G18" s="46"/>
      <c r="H18" s="46"/>
    </row>
    <row r="19" spans="1:130" ht="14.1" hidden="1" customHeight="1">
      <c r="A19" s="1153">
        <v>1993</v>
      </c>
      <c r="B19" s="45">
        <v>99904</v>
      </c>
      <c r="C19" s="1155">
        <v>244646</v>
      </c>
      <c r="D19" s="43"/>
      <c r="E19" s="46"/>
      <c r="F19" s="46"/>
      <c r="G19" s="46"/>
      <c r="H19" s="46"/>
    </row>
    <row r="20" spans="1:130" ht="14.1" hidden="1" customHeight="1">
      <c r="A20" s="1153">
        <v>1994</v>
      </c>
      <c r="B20" s="45">
        <f>84374+23450</f>
        <v>107824</v>
      </c>
      <c r="C20" s="1155">
        <f>28777+232472</f>
        <v>261249</v>
      </c>
      <c r="D20" s="43"/>
      <c r="E20" s="46"/>
      <c r="F20" s="46"/>
      <c r="G20" s="46"/>
      <c r="H20" s="46"/>
    </row>
    <row r="21" spans="1:130" ht="14.1" hidden="1" customHeight="1">
      <c r="A21" s="1153">
        <v>1995</v>
      </c>
      <c r="B21" s="45">
        <f>101776+22499</f>
        <v>124275</v>
      </c>
      <c r="C21" s="1155">
        <f>36249+262273</f>
        <v>298522</v>
      </c>
      <c r="D21" s="43"/>
      <c r="E21" s="46"/>
      <c r="F21" s="46"/>
      <c r="G21" s="46"/>
      <c r="H21" s="46"/>
    </row>
    <row r="22" spans="1:130" s="48" customFormat="1" ht="14.1" hidden="1" customHeight="1">
      <c r="A22" s="1153">
        <v>1996</v>
      </c>
      <c r="B22" s="45">
        <f>116106+23837</f>
        <v>139943</v>
      </c>
      <c r="C22" s="1155">
        <f>29928+273792</f>
        <v>303720</v>
      </c>
      <c r="D22" s="43"/>
      <c r="E22" s="43"/>
      <c r="F22" s="43"/>
      <c r="G22" s="43"/>
      <c r="H22" s="43"/>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c r="BJ22" s="44"/>
      <c r="BK22" s="44"/>
      <c r="BL22" s="44"/>
      <c r="BM22" s="44"/>
      <c r="BN22" s="44"/>
      <c r="BO22" s="44"/>
      <c r="BP22" s="44"/>
      <c r="BQ22" s="44"/>
      <c r="BR22" s="44"/>
      <c r="BS22" s="44"/>
      <c r="BT22" s="44"/>
      <c r="BU22" s="44"/>
      <c r="BV22" s="44"/>
      <c r="BW22" s="44"/>
      <c r="BX22" s="44"/>
      <c r="BY22" s="44"/>
      <c r="BZ22" s="44"/>
      <c r="CA22" s="44"/>
      <c r="CB22" s="44"/>
      <c r="CC22" s="44"/>
      <c r="CD22" s="44"/>
      <c r="CE22" s="44"/>
      <c r="CF22" s="44"/>
      <c r="CG22" s="44"/>
      <c r="CH22" s="44"/>
      <c r="CI22" s="44"/>
      <c r="CJ22" s="44"/>
      <c r="CK22" s="44"/>
      <c r="CL22" s="44"/>
      <c r="CM22" s="44"/>
      <c r="CN22" s="44"/>
      <c r="CO22" s="44"/>
      <c r="CP22" s="44"/>
      <c r="CQ22" s="44"/>
      <c r="CR22" s="44"/>
      <c r="CS22" s="44"/>
      <c r="CT22" s="44"/>
      <c r="CU22" s="44"/>
      <c r="CV22" s="44"/>
      <c r="CW22" s="44"/>
      <c r="CX22" s="44"/>
      <c r="CY22" s="44"/>
      <c r="CZ22" s="44"/>
      <c r="DA22" s="44"/>
      <c r="DB22" s="44"/>
      <c r="DC22" s="44"/>
      <c r="DD22" s="44"/>
      <c r="DE22" s="44"/>
      <c r="DF22" s="44"/>
      <c r="DG22" s="44"/>
      <c r="DH22" s="44"/>
      <c r="DI22" s="44"/>
      <c r="DJ22" s="44"/>
      <c r="DK22" s="44"/>
      <c r="DL22" s="44"/>
      <c r="DM22" s="44"/>
      <c r="DN22" s="44"/>
      <c r="DO22" s="44"/>
      <c r="DP22" s="44"/>
      <c r="DQ22" s="44"/>
      <c r="DR22" s="44"/>
      <c r="DS22" s="44"/>
      <c r="DT22" s="44"/>
      <c r="DU22" s="44"/>
      <c r="DV22" s="44"/>
      <c r="DW22" s="44"/>
      <c r="DX22" s="44"/>
      <c r="DY22" s="44"/>
      <c r="DZ22" s="44"/>
    </row>
    <row r="23" spans="1:130" s="44" customFormat="1" ht="14.1" hidden="1" customHeight="1">
      <c r="A23" s="1153">
        <v>1997</v>
      </c>
      <c r="B23" s="45">
        <f>26150+2156+12920+265+65011+5928</f>
        <v>112430</v>
      </c>
      <c r="C23" s="1155">
        <f>26150+2156+216068+10516+19187+1218</f>
        <v>275295</v>
      </c>
      <c r="D23" s="43"/>
      <c r="E23" s="43"/>
      <c r="F23" s="43"/>
      <c r="G23" s="43"/>
      <c r="H23" s="43"/>
    </row>
    <row r="24" spans="1:130" s="44" customFormat="1" ht="14.1" hidden="1" customHeight="1">
      <c r="A24" s="1153">
        <v>1998</v>
      </c>
      <c r="B24" s="45">
        <f>57619+27071+139756</f>
        <v>224446</v>
      </c>
      <c r="C24" s="1155">
        <f>57619+303073+18792</f>
        <v>379484</v>
      </c>
      <c r="D24" s="43"/>
      <c r="E24" s="43"/>
      <c r="F24" s="43"/>
      <c r="G24" s="43"/>
      <c r="H24" s="43"/>
    </row>
    <row r="25" spans="1:130" s="51" customFormat="1" ht="14.1" hidden="1" customHeight="1">
      <c r="A25" s="1153">
        <v>1999</v>
      </c>
      <c r="B25" s="45">
        <f>28462+38780+175965</f>
        <v>243207</v>
      </c>
      <c r="C25" s="1155">
        <f>28462+357480+9784+18968+143</f>
        <v>414837</v>
      </c>
      <c r="D25" s="49"/>
      <c r="E25" s="50"/>
      <c r="F25" s="50"/>
      <c r="G25" s="50"/>
      <c r="H25" s="50"/>
    </row>
    <row r="26" spans="1:130" s="44" customFormat="1" ht="14.1" hidden="1" customHeight="1">
      <c r="A26" s="1156">
        <v>2000</v>
      </c>
      <c r="B26" s="52">
        <f>72918+4023+29981+430+194109+6595</f>
        <v>308056</v>
      </c>
      <c r="C26" s="1157">
        <f>72918+4023+380834+9861+17362+131</f>
        <v>485129</v>
      </c>
      <c r="D26" s="46"/>
      <c r="E26" s="43"/>
      <c r="F26" s="43"/>
      <c r="G26" s="43"/>
      <c r="H26" s="43"/>
    </row>
    <row r="27" spans="1:130" s="44" customFormat="1" ht="14.1" customHeight="1">
      <c r="A27" s="1158">
        <v>2001</v>
      </c>
      <c r="B27" s="52">
        <f>74643+3571+33410+348+236316+7491</f>
        <v>355779</v>
      </c>
      <c r="C27" s="1157">
        <f>74643+3571+438864+10536+14299+94</f>
        <v>542007</v>
      </c>
      <c r="D27" s="46"/>
      <c r="E27" s="43"/>
      <c r="F27" s="43"/>
      <c r="G27" s="43"/>
      <c r="H27" s="43"/>
    </row>
    <row r="28" spans="1:130" s="44" customFormat="1" ht="14.1" customHeight="1">
      <c r="A28" s="1156">
        <v>2002</v>
      </c>
      <c r="B28" s="53">
        <v>433691</v>
      </c>
      <c r="C28" s="1159">
        <v>636530</v>
      </c>
      <c r="D28" s="46"/>
      <c r="E28" s="43"/>
      <c r="F28" s="43"/>
      <c r="G28" s="43"/>
      <c r="H28" s="43"/>
    </row>
    <row r="29" spans="1:130" s="44" customFormat="1" ht="14.1" customHeight="1">
      <c r="A29" s="1156">
        <v>2003</v>
      </c>
      <c r="B29" s="53">
        <v>471382</v>
      </c>
      <c r="C29" s="1159">
        <v>674691</v>
      </c>
      <c r="D29" s="46"/>
      <c r="E29" s="43"/>
      <c r="F29" s="43"/>
      <c r="G29" s="43"/>
      <c r="H29" s="43"/>
    </row>
    <row r="30" spans="1:130" s="44" customFormat="1" ht="14.1" customHeight="1">
      <c r="A30" s="1156">
        <v>2004</v>
      </c>
      <c r="B30" s="53">
        <v>528685</v>
      </c>
      <c r="C30" s="1159">
        <v>756604</v>
      </c>
      <c r="D30" s="46"/>
      <c r="E30" s="43"/>
      <c r="F30" s="43"/>
      <c r="G30" s="43"/>
      <c r="H30" s="43"/>
    </row>
    <row r="31" spans="1:130" s="44" customFormat="1" ht="14.1" customHeight="1">
      <c r="A31" s="1156">
        <v>2005</v>
      </c>
      <c r="B31" s="53">
        <v>611114</v>
      </c>
      <c r="C31" s="1159">
        <v>885002</v>
      </c>
      <c r="D31" s="46"/>
      <c r="E31" s="43"/>
      <c r="F31" s="43"/>
      <c r="G31" s="43"/>
      <c r="H31" s="43"/>
    </row>
    <row r="32" spans="1:130" s="44" customFormat="1" ht="14.1" customHeight="1">
      <c r="A32" s="1156">
        <v>2006</v>
      </c>
      <c r="B32" s="53">
        <v>701147</v>
      </c>
      <c r="C32" s="1159">
        <v>1003884</v>
      </c>
      <c r="D32" s="46"/>
      <c r="E32" s="43"/>
      <c r="F32" s="43"/>
      <c r="G32" s="43"/>
      <c r="H32" s="43"/>
    </row>
    <row r="33" spans="1:8" s="44" customFormat="1" ht="14.1" customHeight="1">
      <c r="A33" s="1156">
        <v>2007</v>
      </c>
      <c r="B33" s="53">
        <v>760924</v>
      </c>
      <c r="C33" s="1159">
        <v>1112517</v>
      </c>
      <c r="D33" s="46"/>
      <c r="E33" s="43"/>
      <c r="F33" s="43"/>
      <c r="G33" s="43"/>
      <c r="H33" s="43"/>
    </row>
    <row r="34" spans="1:8" s="44" customFormat="1" ht="14.1" customHeight="1">
      <c r="A34" s="1156">
        <v>2008</v>
      </c>
      <c r="B34" s="53">
        <v>771529</v>
      </c>
      <c r="C34" s="1159">
        <v>1208076</v>
      </c>
      <c r="D34" s="54"/>
      <c r="E34" s="26"/>
      <c r="F34" s="26"/>
      <c r="G34" s="43"/>
      <c r="H34" s="43"/>
    </row>
    <row r="35" spans="1:8" s="44" customFormat="1" ht="14.1" customHeight="1">
      <c r="A35" s="1156">
        <v>2009</v>
      </c>
      <c r="B35" s="53">
        <v>735961</v>
      </c>
      <c r="C35" s="1159">
        <v>1207794</v>
      </c>
      <c r="D35" s="54"/>
      <c r="E35" s="55"/>
      <c r="F35" s="43"/>
      <c r="G35" s="43"/>
      <c r="H35" s="43"/>
    </row>
    <row r="36" spans="1:8" s="44" customFormat="1" ht="14.1" customHeight="1">
      <c r="A36" s="1156">
        <v>2010</v>
      </c>
      <c r="B36" s="53">
        <v>726331</v>
      </c>
      <c r="C36" s="1159">
        <v>1163751</v>
      </c>
      <c r="D36" s="54"/>
      <c r="E36" s="55"/>
      <c r="F36" s="43"/>
      <c r="G36" s="43"/>
      <c r="H36" s="43"/>
    </row>
    <row r="37" spans="1:8" s="44" customFormat="1" ht="14.1" customHeight="1">
      <c r="A37" s="1156">
        <v>2011</v>
      </c>
      <c r="B37" s="53">
        <v>690967</v>
      </c>
      <c r="C37" s="1159">
        <v>1168928</v>
      </c>
      <c r="D37" s="54"/>
      <c r="E37" s="55"/>
      <c r="F37" s="43"/>
      <c r="G37" s="43"/>
      <c r="H37" s="43"/>
    </row>
    <row r="38" spans="1:8" s="44" customFormat="1" ht="14.1" customHeight="1">
      <c r="A38" s="1156">
        <v>2012</v>
      </c>
      <c r="B38" s="53">
        <f>608283+25529</f>
        <v>633812</v>
      </c>
      <c r="C38" s="1159">
        <f>84419+4194+996519+26457+45414+144</f>
        <v>1157147</v>
      </c>
      <c r="D38" s="54"/>
      <c r="E38" s="55"/>
      <c r="F38" s="43"/>
      <c r="G38" s="43"/>
      <c r="H38" s="43"/>
    </row>
    <row r="39" spans="1:8" s="44" customFormat="1" ht="14.1" customHeight="1">
      <c r="A39" s="1156">
        <v>2013</v>
      </c>
      <c r="B39" s="56">
        <v>616409</v>
      </c>
      <c r="C39" s="1160">
        <v>1148823</v>
      </c>
      <c r="D39" s="54"/>
      <c r="E39" s="55"/>
      <c r="F39" s="43"/>
      <c r="G39" s="43"/>
      <c r="H39" s="43"/>
    </row>
    <row r="40" spans="1:8" s="44" customFormat="1" ht="14.1" customHeight="1">
      <c r="A40" s="1161">
        <v>2014</v>
      </c>
      <c r="B40" s="56">
        <v>642949</v>
      </c>
      <c r="C40" s="1160">
        <v>1127701</v>
      </c>
      <c r="D40" s="54"/>
      <c r="E40" s="57"/>
      <c r="F40" s="43"/>
      <c r="G40" s="43"/>
      <c r="H40" s="43"/>
    </row>
    <row r="41" spans="1:8" s="44" customFormat="1" ht="14.1" customHeight="1">
      <c r="A41" s="1156">
        <v>2015</v>
      </c>
      <c r="B41" s="56">
        <v>592417</v>
      </c>
      <c r="C41" s="1160">
        <v>1099468</v>
      </c>
      <c r="D41" s="54"/>
      <c r="E41" s="57"/>
      <c r="F41" s="43"/>
      <c r="G41" s="43"/>
      <c r="H41" s="43"/>
    </row>
    <row r="42" spans="1:8" s="44" customFormat="1" ht="14.1" customHeight="1">
      <c r="A42" s="1156">
        <v>2016</v>
      </c>
      <c r="B42" s="56">
        <v>579074</v>
      </c>
      <c r="C42" s="1160">
        <v>1070163</v>
      </c>
      <c r="D42" s="54"/>
      <c r="E42" s="57"/>
      <c r="F42" s="43"/>
      <c r="G42" s="43"/>
      <c r="H42" s="43"/>
    </row>
    <row r="43" spans="1:8" s="44" customFormat="1" ht="14.1" customHeight="1">
      <c r="A43" s="1156">
        <v>2017</v>
      </c>
      <c r="B43" s="56">
        <v>569088</v>
      </c>
      <c r="C43" s="1160">
        <v>1082661</v>
      </c>
      <c r="D43" s="54"/>
      <c r="E43" s="57"/>
      <c r="F43" s="43"/>
      <c r="G43" s="43"/>
      <c r="H43" s="43"/>
    </row>
    <row r="44" spans="1:8" s="44" customFormat="1" ht="14.1" customHeight="1">
      <c r="A44" s="1156">
        <v>2018</v>
      </c>
      <c r="B44" s="56">
        <v>542446</v>
      </c>
      <c r="C44" s="1160">
        <v>1071395</v>
      </c>
      <c r="D44" s="54"/>
      <c r="E44" s="57"/>
      <c r="F44" s="43"/>
      <c r="G44" s="43"/>
      <c r="H44" s="43"/>
    </row>
    <row r="45" spans="1:8" s="44" customFormat="1" ht="14.1" customHeight="1">
      <c r="A45" s="1156">
        <v>2019</v>
      </c>
      <c r="B45" s="56">
        <v>600728</v>
      </c>
      <c r="C45" s="1160">
        <v>1011201</v>
      </c>
      <c r="D45" s="54"/>
      <c r="E45" s="57"/>
      <c r="F45" s="43"/>
      <c r="G45" s="43"/>
      <c r="H45" s="43"/>
    </row>
    <row r="46" spans="1:8" s="44" customFormat="1" ht="14.1" customHeight="1">
      <c r="A46" s="1156">
        <v>2020</v>
      </c>
      <c r="B46" s="58">
        <v>630873</v>
      </c>
      <c r="C46" s="1162">
        <v>1011827</v>
      </c>
      <c r="D46" s="54"/>
      <c r="E46" s="57"/>
      <c r="F46" s="43"/>
      <c r="G46" s="43"/>
      <c r="H46" s="43"/>
    </row>
    <row r="47" spans="1:8" s="44" customFormat="1" ht="14.1" customHeight="1">
      <c r="A47" s="1156">
        <v>2021</v>
      </c>
      <c r="B47" s="56">
        <v>597742</v>
      </c>
      <c r="C47" s="1160">
        <v>1034437</v>
      </c>
      <c r="D47" s="54"/>
      <c r="E47" s="57"/>
      <c r="F47" s="43"/>
      <c r="G47" s="43"/>
      <c r="H47" s="43"/>
    </row>
    <row r="48" spans="1:8" s="44" customFormat="1" ht="14.1" customHeight="1">
      <c r="A48" s="1163">
        <v>2022</v>
      </c>
      <c r="B48" s="59">
        <v>648190</v>
      </c>
      <c r="C48" s="1164">
        <v>1097580</v>
      </c>
      <c r="D48" s="54"/>
      <c r="E48" s="57"/>
      <c r="F48" s="43"/>
      <c r="G48" s="43"/>
      <c r="H48" s="43"/>
    </row>
    <row r="49" spans="1:8" ht="33" customHeight="1">
      <c r="A49" s="1492" t="s">
        <v>82</v>
      </c>
      <c r="B49" s="1493"/>
      <c r="C49" s="1494"/>
      <c r="D49" s="46"/>
      <c r="E49" s="46"/>
      <c r="F49" s="46"/>
      <c r="G49" s="46"/>
      <c r="H49" s="46"/>
    </row>
    <row r="50" spans="1:8" ht="24.75" customHeight="1">
      <c r="A50" s="1495" t="s">
        <v>83</v>
      </c>
      <c r="B50" s="1496"/>
      <c r="C50" s="1497"/>
      <c r="D50" s="60"/>
      <c r="E50" s="46"/>
      <c r="F50" s="46"/>
      <c r="G50" s="46"/>
      <c r="H50" s="46"/>
    </row>
    <row r="51" spans="1:8" ht="30" customHeight="1">
      <c r="A51" s="1480" t="s">
        <v>84</v>
      </c>
      <c r="B51" s="1481"/>
      <c r="C51" s="1482"/>
      <c r="D51" s="60"/>
      <c r="E51" s="46"/>
      <c r="F51" s="46"/>
      <c r="G51" s="46"/>
      <c r="H51" s="46"/>
    </row>
    <row r="52" spans="1:8" ht="14.1" customHeight="1">
      <c r="A52" s="61"/>
      <c r="B52" s="62"/>
      <c r="C52" s="62"/>
      <c r="D52" s="60"/>
      <c r="E52" s="46"/>
      <c r="F52" s="46"/>
      <c r="G52" s="46"/>
      <c r="H52" s="46"/>
    </row>
    <row r="53" spans="1:8" ht="14.1" customHeight="1">
      <c r="A53" s="63"/>
      <c r="B53" s="63"/>
      <c r="C53" s="63"/>
      <c r="D53" s="64"/>
      <c r="E53" s="46"/>
      <c r="F53" s="46"/>
      <c r="G53" s="46"/>
      <c r="H53" s="46"/>
    </row>
    <row r="54" spans="1:8" ht="14.1" customHeight="1">
      <c r="A54" s="65"/>
      <c r="D54" s="47"/>
    </row>
    <row r="55" spans="1:8" ht="14.1" customHeight="1">
      <c r="A55" s="65"/>
      <c r="D55" s="47"/>
    </row>
    <row r="56" spans="1:8" ht="14.1" customHeight="1">
      <c r="A56" s="65"/>
      <c r="D56" s="47"/>
    </row>
    <row r="57" spans="1:8" ht="14.1" customHeight="1">
      <c r="B57" s="67"/>
    </row>
    <row r="58" spans="1:8" ht="14.1" customHeight="1">
      <c r="B58" s="67"/>
    </row>
    <row r="59" spans="1:8" ht="14.1" customHeight="1">
      <c r="B59" s="67"/>
    </row>
    <row r="60" spans="1:8" ht="14.1" customHeight="1">
      <c r="B60" s="67"/>
    </row>
    <row r="61" spans="1:8" ht="14.1" customHeight="1">
      <c r="B61" s="67"/>
    </row>
    <row r="62" spans="1:8" ht="14.1" customHeight="1">
      <c r="B62" s="67"/>
    </row>
    <row r="63" spans="1:8" ht="14.1" customHeight="1">
      <c r="B63" s="67"/>
    </row>
    <row r="64" spans="1:8" ht="14.1" customHeight="1">
      <c r="B64" s="67"/>
    </row>
    <row r="65" spans="2:2" ht="14.1" customHeight="1">
      <c r="B65" s="67"/>
    </row>
    <row r="66" spans="2:2" ht="14.1" customHeight="1">
      <c r="B66" s="67"/>
    </row>
    <row r="67" spans="2:2" ht="14.1" customHeight="1">
      <c r="B67" s="67"/>
    </row>
    <row r="68" spans="2:2" ht="14.1" customHeight="1">
      <c r="B68" s="67"/>
    </row>
    <row r="69" spans="2:2" ht="14.1" customHeight="1">
      <c r="B69" s="67"/>
    </row>
  </sheetData>
  <sheetProtection algorithmName="SHA-512" hashValue="lnHULcWMFT432htWhQuBGQBcTkTchyWFUTXkTiCsqZKo0F0QzHuNrB0tdxlrJgHzeV5LdSvfu8wbbwdZAaJtkg==" saltValue="ZLoONdued0eLRUEZQVuKRg==" spinCount="100000" sheet="1" formatCells="0" formatColumns="0" formatRows="0" insertColumns="0" insertRows="0" insertHyperlinks="0" deleteColumns="0" deleteRows="0" sort="0" autoFilter="0" pivotTables="0"/>
  <mergeCells count="6">
    <mergeCell ref="A51:C51"/>
    <mergeCell ref="A1:C1"/>
    <mergeCell ref="A2:C2"/>
    <mergeCell ref="A3:C3"/>
    <mergeCell ref="A49:C49"/>
    <mergeCell ref="A50:C5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343BD-10FA-4234-8602-0614578E66D0}">
  <sheetPr>
    <pageSetUpPr fitToPage="1"/>
  </sheetPr>
  <dimension ref="A1:D30"/>
  <sheetViews>
    <sheetView workbookViewId="0">
      <selection activeCell="A13" sqref="A13"/>
    </sheetView>
  </sheetViews>
  <sheetFormatPr defaultRowHeight="15"/>
  <cols>
    <col min="1" max="1" width="69.5703125" style="94" customWidth="1"/>
    <col min="2" max="3" width="18.140625" style="94" customWidth="1"/>
    <col min="257" max="257" width="68.5703125" customWidth="1"/>
    <col min="258" max="258" width="20.42578125" customWidth="1"/>
    <col min="259" max="259" width="18.42578125" customWidth="1"/>
    <col min="513" max="513" width="68.5703125" customWidth="1"/>
    <col min="514" max="514" width="20.42578125" customWidth="1"/>
    <col min="515" max="515" width="18.42578125" customWidth="1"/>
    <col min="769" max="769" width="68.5703125" customWidth="1"/>
    <col min="770" max="770" width="20.42578125" customWidth="1"/>
    <col min="771" max="771" width="18.42578125" customWidth="1"/>
    <col min="1025" max="1025" width="68.5703125" customWidth="1"/>
    <col min="1026" max="1026" width="20.42578125" customWidth="1"/>
    <col min="1027" max="1027" width="18.42578125" customWidth="1"/>
    <col min="1281" max="1281" width="68.5703125" customWidth="1"/>
    <col min="1282" max="1282" width="20.42578125" customWidth="1"/>
    <col min="1283" max="1283" width="18.42578125" customWidth="1"/>
    <col min="1537" max="1537" width="68.5703125" customWidth="1"/>
    <col min="1538" max="1538" width="20.42578125" customWidth="1"/>
    <col min="1539" max="1539" width="18.42578125" customWidth="1"/>
    <col min="1793" max="1793" width="68.5703125" customWidth="1"/>
    <col min="1794" max="1794" width="20.42578125" customWidth="1"/>
    <col min="1795" max="1795" width="18.42578125" customWidth="1"/>
    <col min="2049" max="2049" width="68.5703125" customWidth="1"/>
    <col min="2050" max="2050" width="20.42578125" customWidth="1"/>
    <col min="2051" max="2051" width="18.42578125" customWidth="1"/>
    <col min="2305" max="2305" width="68.5703125" customWidth="1"/>
    <col min="2306" max="2306" width="20.42578125" customWidth="1"/>
    <col min="2307" max="2307" width="18.42578125" customWidth="1"/>
    <col min="2561" max="2561" width="68.5703125" customWidth="1"/>
    <col min="2562" max="2562" width="20.42578125" customWidth="1"/>
    <col min="2563" max="2563" width="18.42578125" customWidth="1"/>
    <col min="2817" max="2817" width="68.5703125" customWidth="1"/>
    <col min="2818" max="2818" width="20.42578125" customWidth="1"/>
    <col min="2819" max="2819" width="18.42578125" customWidth="1"/>
    <col min="3073" max="3073" width="68.5703125" customWidth="1"/>
    <col min="3074" max="3074" width="20.42578125" customWidth="1"/>
    <col min="3075" max="3075" width="18.42578125" customWidth="1"/>
    <col min="3329" max="3329" width="68.5703125" customWidth="1"/>
    <col min="3330" max="3330" width="20.42578125" customWidth="1"/>
    <col min="3331" max="3331" width="18.42578125" customWidth="1"/>
    <col min="3585" max="3585" width="68.5703125" customWidth="1"/>
    <col min="3586" max="3586" width="20.42578125" customWidth="1"/>
    <col min="3587" max="3587" width="18.42578125" customWidth="1"/>
    <col min="3841" max="3841" width="68.5703125" customWidth="1"/>
    <col min="3842" max="3842" width="20.42578125" customWidth="1"/>
    <col min="3843" max="3843" width="18.42578125" customWidth="1"/>
    <col min="4097" max="4097" width="68.5703125" customWidth="1"/>
    <col min="4098" max="4098" width="20.42578125" customWidth="1"/>
    <col min="4099" max="4099" width="18.42578125" customWidth="1"/>
    <col min="4353" max="4353" width="68.5703125" customWidth="1"/>
    <col min="4354" max="4354" width="20.42578125" customWidth="1"/>
    <col min="4355" max="4355" width="18.42578125" customWidth="1"/>
    <col min="4609" max="4609" width="68.5703125" customWidth="1"/>
    <col min="4610" max="4610" width="20.42578125" customWidth="1"/>
    <col min="4611" max="4611" width="18.42578125" customWidth="1"/>
    <col min="4865" max="4865" width="68.5703125" customWidth="1"/>
    <col min="4866" max="4866" width="20.42578125" customWidth="1"/>
    <col min="4867" max="4867" width="18.42578125" customWidth="1"/>
    <col min="5121" max="5121" width="68.5703125" customWidth="1"/>
    <col min="5122" max="5122" width="20.42578125" customWidth="1"/>
    <col min="5123" max="5123" width="18.42578125" customWidth="1"/>
    <col min="5377" max="5377" width="68.5703125" customWidth="1"/>
    <col min="5378" max="5378" width="20.42578125" customWidth="1"/>
    <col min="5379" max="5379" width="18.42578125" customWidth="1"/>
    <col min="5633" max="5633" width="68.5703125" customWidth="1"/>
    <col min="5634" max="5634" width="20.42578125" customWidth="1"/>
    <col min="5635" max="5635" width="18.42578125" customWidth="1"/>
    <col min="5889" max="5889" width="68.5703125" customWidth="1"/>
    <col min="5890" max="5890" width="20.42578125" customWidth="1"/>
    <col min="5891" max="5891" width="18.42578125" customWidth="1"/>
    <col min="6145" max="6145" width="68.5703125" customWidth="1"/>
    <col min="6146" max="6146" width="20.42578125" customWidth="1"/>
    <col min="6147" max="6147" width="18.42578125" customWidth="1"/>
    <col min="6401" max="6401" width="68.5703125" customWidth="1"/>
    <col min="6402" max="6402" width="20.42578125" customWidth="1"/>
    <col min="6403" max="6403" width="18.42578125" customWidth="1"/>
    <col min="6657" max="6657" width="68.5703125" customWidth="1"/>
    <col min="6658" max="6658" width="20.42578125" customWidth="1"/>
    <col min="6659" max="6659" width="18.42578125" customWidth="1"/>
    <col min="6913" max="6913" width="68.5703125" customWidth="1"/>
    <col min="6914" max="6914" width="20.42578125" customWidth="1"/>
    <col min="6915" max="6915" width="18.42578125" customWidth="1"/>
    <col min="7169" max="7169" width="68.5703125" customWidth="1"/>
    <col min="7170" max="7170" width="20.42578125" customWidth="1"/>
    <col min="7171" max="7171" width="18.42578125" customWidth="1"/>
    <col min="7425" max="7425" width="68.5703125" customWidth="1"/>
    <col min="7426" max="7426" width="20.42578125" customWidth="1"/>
    <col min="7427" max="7427" width="18.42578125" customWidth="1"/>
    <col min="7681" max="7681" width="68.5703125" customWidth="1"/>
    <col min="7682" max="7682" width="20.42578125" customWidth="1"/>
    <col min="7683" max="7683" width="18.42578125" customWidth="1"/>
    <col min="7937" max="7937" width="68.5703125" customWidth="1"/>
    <col min="7938" max="7938" width="20.42578125" customWidth="1"/>
    <col min="7939" max="7939" width="18.42578125" customWidth="1"/>
    <col min="8193" max="8193" width="68.5703125" customWidth="1"/>
    <col min="8194" max="8194" width="20.42578125" customWidth="1"/>
    <col min="8195" max="8195" width="18.42578125" customWidth="1"/>
    <col min="8449" max="8449" width="68.5703125" customWidth="1"/>
    <col min="8450" max="8450" width="20.42578125" customWidth="1"/>
    <col min="8451" max="8451" width="18.42578125" customWidth="1"/>
    <col min="8705" max="8705" width="68.5703125" customWidth="1"/>
    <col min="8706" max="8706" width="20.42578125" customWidth="1"/>
    <col min="8707" max="8707" width="18.42578125" customWidth="1"/>
    <col min="8961" max="8961" width="68.5703125" customWidth="1"/>
    <col min="8962" max="8962" width="20.42578125" customWidth="1"/>
    <col min="8963" max="8963" width="18.42578125" customWidth="1"/>
    <col min="9217" max="9217" width="68.5703125" customWidth="1"/>
    <col min="9218" max="9218" width="20.42578125" customWidth="1"/>
    <col min="9219" max="9219" width="18.42578125" customWidth="1"/>
    <col min="9473" max="9473" width="68.5703125" customWidth="1"/>
    <col min="9474" max="9474" width="20.42578125" customWidth="1"/>
    <col min="9475" max="9475" width="18.42578125" customWidth="1"/>
    <col min="9729" max="9729" width="68.5703125" customWidth="1"/>
    <col min="9730" max="9730" width="20.42578125" customWidth="1"/>
    <col min="9731" max="9731" width="18.42578125" customWidth="1"/>
    <col min="9985" max="9985" width="68.5703125" customWidth="1"/>
    <col min="9986" max="9986" width="20.42578125" customWidth="1"/>
    <col min="9987" max="9987" width="18.42578125" customWidth="1"/>
    <col min="10241" max="10241" width="68.5703125" customWidth="1"/>
    <col min="10242" max="10242" width="20.42578125" customWidth="1"/>
    <col min="10243" max="10243" width="18.42578125" customWidth="1"/>
    <col min="10497" max="10497" width="68.5703125" customWidth="1"/>
    <col min="10498" max="10498" width="20.42578125" customWidth="1"/>
    <col min="10499" max="10499" width="18.42578125" customWidth="1"/>
    <col min="10753" max="10753" width="68.5703125" customWidth="1"/>
    <col min="10754" max="10754" width="20.42578125" customWidth="1"/>
    <col min="10755" max="10755" width="18.42578125" customWidth="1"/>
    <col min="11009" max="11009" width="68.5703125" customWidth="1"/>
    <col min="11010" max="11010" width="20.42578125" customWidth="1"/>
    <col min="11011" max="11011" width="18.42578125" customWidth="1"/>
    <col min="11265" max="11265" width="68.5703125" customWidth="1"/>
    <col min="11266" max="11266" width="20.42578125" customWidth="1"/>
    <col min="11267" max="11267" width="18.42578125" customWidth="1"/>
    <col min="11521" max="11521" width="68.5703125" customWidth="1"/>
    <col min="11522" max="11522" width="20.42578125" customWidth="1"/>
    <col min="11523" max="11523" width="18.42578125" customWidth="1"/>
    <col min="11777" max="11777" width="68.5703125" customWidth="1"/>
    <col min="11778" max="11778" width="20.42578125" customWidth="1"/>
    <col min="11779" max="11779" width="18.42578125" customWidth="1"/>
    <col min="12033" max="12033" width="68.5703125" customWidth="1"/>
    <col min="12034" max="12034" width="20.42578125" customWidth="1"/>
    <col min="12035" max="12035" width="18.42578125" customWidth="1"/>
    <col min="12289" max="12289" width="68.5703125" customWidth="1"/>
    <col min="12290" max="12290" width="20.42578125" customWidth="1"/>
    <col min="12291" max="12291" width="18.42578125" customWidth="1"/>
    <col min="12545" max="12545" width="68.5703125" customWidth="1"/>
    <col min="12546" max="12546" width="20.42578125" customWidth="1"/>
    <col min="12547" max="12547" width="18.42578125" customWidth="1"/>
    <col min="12801" max="12801" width="68.5703125" customWidth="1"/>
    <col min="12802" max="12802" width="20.42578125" customWidth="1"/>
    <col min="12803" max="12803" width="18.42578125" customWidth="1"/>
    <col min="13057" max="13057" width="68.5703125" customWidth="1"/>
    <col min="13058" max="13058" width="20.42578125" customWidth="1"/>
    <col min="13059" max="13059" width="18.42578125" customWidth="1"/>
    <col min="13313" max="13313" width="68.5703125" customWidth="1"/>
    <col min="13314" max="13314" width="20.42578125" customWidth="1"/>
    <col min="13315" max="13315" width="18.42578125" customWidth="1"/>
    <col min="13569" max="13569" width="68.5703125" customWidth="1"/>
    <col min="13570" max="13570" width="20.42578125" customWidth="1"/>
    <col min="13571" max="13571" width="18.42578125" customWidth="1"/>
    <col min="13825" max="13825" width="68.5703125" customWidth="1"/>
    <col min="13826" max="13826" width="20.42578125" customWidth="1"/>
    <col min="13827" max="13827" width="18.42578125" customWidth="1"/>
    <col min="14081" max="14081" width="68.5703125" customWidth="1"/>
    <col min="14082" max="14082" width="20.42578125" customWidth="1"/>
    <col min="14083" max="14083" width="18.42578125" customWidth="1"/>
    <col min="14337" max="14337" width="68.5703125" customWidth="1"/>
    <col min="14338" max="14338" width="20.42578125" customWidth="1"/>
    <col min="14339" max="14339" width="18.42578125" customWidth="1"/>
    <col min="14593" max="14593" width="68.5703125" customWidth="1"/>
    <col min="14594" max="14594" width="20.42578125" customWidth="1"/>
    <col min="14595" max="14595" width="18.42578125" customWidth="1"/>
    <col min="14849" max="14849" width="68.5703125" customWidth="1"/>
    <col min="14850" max="14850" width="20.42578125" customWidth="1"/>
    <col min="14851" max="14851" width="18.42578125" customWidth="1"/>
    <col min="15105" max="15105" width="68.5703125" customWidth="1"/>
    <col min="15106" max="15106" width="20.42578125" customWidth="1"/>
    <col min="15107" max="15107" width="18.42578125" customWidth="1"/>
    <col min="15361" max="15361" width="68.5703125" customWidth="1"/>
    <col min="15362" max="15362" width="20.42578125" customWidth="1"/>
    <col min="15363" max="15363" width="18.42578125" customWidth="1"/>
    <col min="15617" max="15617" width="68.5703125" customWidth="1"/>
    <col min="15618" max="15618" width="20.42578125" customWidth="1"/>
    <col min="15619" max="15619" width="18.42578125" customWidth="1"/>
    <col min="15873" max="15873" width="68.5703125" customWidth="1"/>
    <col min="15874" max="15874" width="20.42578125" customWidth="1"/>
    <col min="15875" max="15875" width="18.42578125" customWidth="1"/>
    <col min="16129" max="16129" width="68.5703125" customWidth="1"/>
    <col min="16130" max="16130" width="20.42578125" customWidth="1"/>
    <col min="16131" max="16131" width="18.42578125" customWidth="1"/>
  </cols>
  <sheetData>
    <row r="1" spans="1:4" ht="15.75">
      <c r="A1" s="1498" t="s">
        <v>85</v>
      </c>
      <c r="B1" s="1499"/>
      <c r="C1" s="1500"/>
      <c r="D1" s="69"/>
    </row>
    <row r="2" spans="1:4" s="71" customFormat="1" ht="15.75">
      <c r="A2" s="1501" t="s">
        <v>86</v>
      </c>
      <c r="B2" s="1502"/>
      <c r="C2" s="1503"/>
      <c r="D2" s="70"/>
    </row>
    <row r="3" spans="1:4" ht="15.75" thickBot="1">
      <c r="A3" s="1504" t="s">
        <v>87</v>
      </c>
      <c r="B3" s="1505"/>
      <c r="C3" s="1506"/>
      <c r="D3" s="69"/>
    </row>
    <row r="4" spans="1:4" s="75" customFormat="1" ht="26.25" thickBot="1">
      <c r="A4" s="72" t="s">
        <v>88</v>
      </c>
      <c r="B4" s="73" t="s">
        <v>89</v>
      </c>
      <c r="C4" s="74" t="s">
        <v>90</v>
      </c>
      <c r="D4" s="69"/>
    </row>
    <row r="5" spans="1:4" s="80" customFormat="1" ht="12.75">
      <c r="A5" s="76" t="s">
        <v>91</v>
      </c>
      <c r="B5" s="77">
        <v>18.5</v>
      </c>
      <c r="C5" s="78">
        <v>25.2</v>
      </c>
      <c r="D5" s="79"/>
    </row>
    <row r="6" spans="1:4">
      <c r="A6" s="81" t="s">
        <v>92</v>
      </c>
      <c r="B6" s="82">
        <v>20.100000000000001</v>
      </c>
      <c r="C6" s="83">
        <v>27</v>
      </c>
      <c r="D6" s="69"/>
    </row>
    <row r="7" spans="1:4">
      <c r="A7" s="81" t="s">
        <v>93</v>
      </c>
      <c r="B7" s="82">
        <v>20.5</v>
      </c>
      <c r="C7" s="84">
        <v>28.6</v>
      </c>
      <c r="D7" s="69"/>
    </row>
    <row r="8" spans="1:4">
      <c r="A8" s="81" t="s">
        <v>94</v>
      </c>
      <c r="B8" s="82">
        <v>18.3</v>
      </c>
      <c r="C8" s="84">
        <v>26.6</v>
      </c>
      <c r="D8" s="69"/>
    </row>
    <row r="9" spans="1:4">
      <c r="A9" s="81" t="s">
        <v>95</v>
      </c>
      <c r="B9" s="82">
        <v>16.399999999999999</v>
      </c>
      <c r="C9" s="84">
        <v>24.5</v>
      </c>
      <c r="D9" s="69"/>
    </row>
    <row r="10" spans="1:4">
      <c r="A10" s="81" t="s">
        <v>96</v>
      </c>
      <c r="B10" s="82">
        <v>15.8</v>
      </c>
      <c r="C10" s="84">
        <v>22.8</v>
      </c>
      <c r="D10" s="69"/>
    </row>
    <row r="11" spans="1:4">
      <c r="A11" s="85" t="s">
        <v>97</v>
      </c>
      <c r="B11" s="82">
        <v>17.8</v>
      </c>
      <c r="C11" s="84">
        <v>25</v>
      </c>
      <c r="D11" s="69"/>
    </row>
    <row r="12" spans="1:4" ht="26.25">
      <c r="A12" s="86" t="s">
        <v>98</v>
      </c>
      <c r="B12" s="82">
        <v>19.100000000000001</v>
      </c>
      <c r="C12" s="84">
        <v>27.1</v>
      </c>
      <c r="D12" s="69"/>
    </row>
    <row r="13" spans="1:4">
      <c r="A13" s="81" t="s">
        <v>99</v>
      </c>
      <c r="B13" s="82">
        <v>20</v>
      </c>
      <c r="C13" s="84">
        <v>27.8</v>
      </c>
      <c r="D13" s="69"/>
    </row>
    <row r="14" spans="1:4" ht="15.75" thickBot="1">
      <c r="A14" s="1507"/>
      <c r="B14" s="1508"/>
      <c r="C14" s="1509"/>
      <c r="D14" s="69"/>
    </row>
    <row r="15" spans="1:4">
      <c r="A15" s="87"/>
      <c r="B15" s="88"/>
      <c r="C15" s="88"/>
      <c r="D15" s="69"/>
    </row>
    <row r="16" spans="1:4">
      <c r="A16" s="88"/>
      <c r="B16" s="89"/>
      <c r="C16" s="89"/>
      <c r="D16" s="69"/>
    </row>
    <row r="17" spans="1:4">
      <c r="A17" s="88"/>
      <c r="B17" s="87"/>
      <c r="C17" s="89"/>
      <c r="D17" s="69"/>
    </row>
    <row r="18" spans="1:4">
      <c r="A18" s="88"/>
      <c r="B18" s="87"/>
      <c r="C18" s="89"/>
      <c r="D18" s="69"/>
    </row>
    <row r="19" spans="1:4">
      <c r="A19" s="88"/>
      <c r="B19" s="87"/>
      <c r="C19" s="89"/>
      <c r="D19" s="69"/>
    </row>
    <row r="20" spans="1:4">
      <c r="A20" s="88"/>
      <c r="B20" s="87"/>
      <c r="C20" s="89"/>
      <c r="D20" s="69"/>
    </row>
    <row r="21" spans="1:4">
      <c r="A21" s="88"/>
      <c r="B21" s="87"/>
      <c r="C21" s="89"/>
      <c r="D21" s="69"/>
    </row>
    <row r="22" spans="1:4">
      <c r="A22" s="88"/>
      <c r="B22" s="87"/>
      <c r="C22" s="89"/>
      <c r="D22" s="69"/>
    </row>
    <row r="23" spans="1:4">
      <c r="A23" s="90"/>
      <c r="B23" s="91"/>
      <c r="C23" s="91"/>
      <c r="D23" s="69"/>
    </row>
    <row r="24" spans="1:4">
      <c r="A24" s="88"/>
      <c r="B24" s="88"/>
      <c r="C24" s="88"/>
      <c r="D24" s="69"/>
    </row>
    <row r="25" spans="1:4">
      <c r="A25" s="88"/>
      <c r="B25" s="88"/>
      <c r="C25" s="88"/>
      <c r="D25" s="69"/>
    </row>
    <row r="26" spans="1:4">
      <c r="A26" s="88"/>
      <c r="B26" s="88"/>
      <c r="C26" s="88"/>
      <c r="D26" s="69"/>
    </row>
    <row r="27" spans="1:4">
      <c r="A27" s="87"/>
      <c r="B27" s="88"/>
      <c r="C27" s="88"/>
      <c r="D27" s="69"/>
    </row>
    <row r="28" spans="1:4">
      <c r="A28" s="92"/>
      <c r="B28" s="92"/>
      <c r="C28" s="92"/>
      <c r="D28" s="69"/>
    </row>
    <row r="29" spans="1:4">
      <c r="A29" s="92"/>
      <c r="B29" s="92"/>
      <c r="C29" s="92"/>
      <c r="D29" s="69"/>
    </row>
    <row r="30" spans="1:4">
      <c r="A30" s="93"/>
      <c r="B30" s="93"/>
      <c r="C30" s="93"/>
      <c r="D30" s="296"/>
    </row>
  </sheetData>
  <sheetProtection algorithmName="SHA-512" hashValue="aDGgs4cG+AHLPdy7fW91B1N2lloJc15D7jcG52urPyNf2pUuOeSTudxoNAhA9w5iSZO33Rh5BLTxecnB6T7Kng==" saltValue="blGFUfBFlWtalvqI40uI1Q==" spinCount="100000" sheet="1" formatCells="0" formatColumns="0" formatRows="0" insertColumns="0" insertRows="0" insertHyperlinks="0" deleteColumns="0" deleteRows="0" sort="0" autoFilter="0" pivotTables="0"/>
  <mergeCells count="4">
    <mergeCell ref="A1:C1"/>
    <mergeCell ref="A2:C2"/>
    <mergeCell ref="A3:C3"/>
    <mergeCell ref="A14:C14"/>
  </mergeCells>
  <pageMargins left="0.7" right="0.7" top="0.75" bottom="0.75" header="0.3" footer="0.3"/>
  <pageSetup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A3CFC-1EC0-4AFF-BC38-05FBF139E6A4}">
  <sheetPr>
    <pageSetUpPr fitToPage="1"/>
  </sheetPr>
  <dimension ref="A1:FE29"/>
  <sheetViews>
    <sheetView workbookViewId="0">
      <selection activeCell="A12" sqref="A12"/>
    </sheetView>
  </sheetViews>
  <sheetFormatPr defaultColWidth="10.85546875" defaultRowHeight="12.75"/>
  <cols>
    <col min="1" max="1" width="48.5703125" style="97" bestFit="1" customWidth="1"/>
    <col min="2" max="3" width="13.85546875" style="113" customWidth="1"/>
    <col min="4" max="4" width="14.5703125" style="113" customWidth="1"/>
    <col min="5" max="256" width="10.85546875" style="97"/>
    <col min="257" max="257" width="48.5703125" style="97" bestFit="1" customWidth="1"/>
    <col min="258" max="259" width="13.85546875" style="97" customWidth="1"/>
    <col min="260" max="260" width="14.5703125" style="97" customWidth="1"/>
    <col min="261" max="512" width="10.85546875" style="97"/>
    <col min="513" max="513" width="48.5703125" style="97" bestFit="1" customWidth="1"/>
    <col min="514" max="515" width="13.85546875" style="97" customWidth="1"/>
    <col min="516" max="516" width="14.5703125" style="97" customWidth="1"/>
    <col min="517" max="768" width="10.85546875" style="97"/>
    <col min="769" max="769" width="48.5703125" style="97" bestFit="1" customWidth="1"/>
    <col min="770" max="771" width="13.85546875" style="97" customWidth="1"/>
    <col min="772" max="772" width="14.5703125" style="97" customWidth="1"/>
    <col min="773" max="1024" width="10.85546875" style="97"/>
    <col min="1025" max="1025" width="48.5703125" style="97" bestFit="1" customWidth="1"/>
    <col min="1026" max="1027" width="13.85546875" style="97" customWidth="1"/>
    <col min="1028" max="1028" width="14.5703125" style="97" customWidth="1"/>
    <col min="1029" max="1280" width="10.85546875" style="97"/>
    <col min="1281" max="1281" width="48.5703125" style="97" bestFit="1" customWidth="1"/>
    <col min="1282" max="1283" width="13.85546875" style="97" customWidth="1"/>
    <col min="1284" max="1284" width="14.5703125" style="97" customWidth="1"/>
    <col min="1285" max="1536" width="10.85546875" style="97"/>
    <col min="1537" max="1537" width="48.5703125" style="97" bestFit="1" customWidth="1"/>
    <col min="1538" max="1539" width="13.85546875" style="97" customWidth="1"/>
    <col min="1540" max="1540" width="14.5703125" style="97" customWidth="1"/>
    <col min="1541" max="1792" width="10.85546875" style="97"/>
    <col min="1793" max="1793" width="48.5703125" style="97" bestFit="1" customWidth="1"/>
    <col min="1794" max="1795" width="13.85546875" style="97" customWidth="1"/>
    <col min="1796" max="1796" width="14.5703125" style="97" customWidth="1"/>
    <col min="1797" max="2048" width="10.85546875" style="97"/>
    <col min="2049" max="2049" width="48.5703125" style="97" bestFit="1" customWidth="1"/>
    <col min="2050" max="2051" width="13.85546875" style="97" customWidth="1"/>
    <col min="2052" max="2052" width="14.5703125" style="97" customWidth="1"/>
    <col min="2053" max="2304" width="10.85546875" style="97"/>
    <col min="2305" max="2305" width="48.5703125" style="97" bestFit="1" customWidth="1"/>
    <col min="2306" max="2307" width="13.85546875" style="97" customWidth="1"/>
    <col min="2308" max="2308" width="14.5703125" style="97" customWidth="1"/>
    <col min="2309" max="2560" width="10.85546875" style="97"/>
    <col min="2561" max="2561" width="48.5703125" style="97" bestFit="1" customWidth="1"/>
    <col min="2562" max="2563" width="13.85546875" style="97" customWidth="1"/>
    <col min="2564" max="2564" width="14.5703125" style="97" customWidth="1"/>
    <col min="2565" max="2816" width="10.85546875" style="97"/>
    <col min="2817" max="2817" width="48.5703125" style="97" bestFit="1" customWidth="1"/>
    <col min="2818" max="2819" width="13.85546875" style="97" customWidth="1"/>
    <col min="2820" max="2820" width="14.5703125" style="97" customWidth="1"/>
    <col min="2821" max="3072" width="10.85546875" style="97"/>
    <col min="3073" max="3073" width="48.5703125" style="97" bestFit="1" customWidth="1"/>
    <col min="3074" max="3075" width="13.85546875" style="97" customWidth="1"/>
    <col min="3076" max="3076" width="14.5703125" style="97" customWidth="1"/>
    <col min="3077" max="3328" width="10.85546875" style="97"/>
    <col min="3329" max="3329" width="48.5703125" style="97" bestFit="1" customWidth="1"/>
    <col min="3330" max="3331" width="13.85546875" style="97" customWidth="1"/>
    <col min="3332" max="3332" width="14.5703125" style="97" customWidth="1"/>
    <col min="3333" max="3584" width="10.85546875" style="97"/>
    <col min="3585" max="3585" width="48.5703125" style="97" bestFit="1" customWidth="1"/>
    <col min="3586" max="3587" width="13.85546875" style="97" customWidth="1"/>
    <col min="3588" max="3588" width="14.5703125" style="97" customWidth="1"/>
    <col min="3589" max="3840" width="10.85546875" style="97"/>
    <col min="3841" max="3841" width="48.5703125" style="97" bestFit="1" customWidth="1"/>
    <col min="3842" max="3843" width="13.85546875" style="97" customWidth="1"/>
    <col min="3844" max="3844" width="14.5703125" style="97" customWidth="1"/>
    <col min="3845" max="4096" width="10.85546875" style="97"/>
    <col min="4097" max="4097" width="48.5703125" style="97" bestFit="1" customWidth="1"/>
    <col min="4098" max="4099" width="13.85546875" style="97" customWidth="1"/>
    <col min="4100" max="4100" width="14.5703125" style="97" customWidth="1"/>
    <col min="4101" max="4352" width="10.85546875" style="97"/>
    <col min="4353" max="4353" width="48.5703125" style="97" bestFit="1" customWidth="1"/>
    <col min="4354" max="4355" width="13.85546875" style="97" customWidth="1"/>
    <col min="4356" max="4356" width="14.5703125" style="97" customWidth="1"/>
    <col min="4357" max="4608" width="10.85546875" style="97"/>
    <col min="4609" max="4609" width="48.5703125" style="97" bestFit="1" customWidth="1"/>
    <col min="4610" max="4611" width="13.85546875" style="97" customWidth="1"/>
    <col min="4612" max="4612" width="14.5703125" style="97" customWidth="1"/>
    <col min="4613" max="4864" width="10.85546875" style="97"/>
    <col min="4865" max="4865" width="48.5703125" style="97" bestFit="1" customWidth="1"/>
    <col min="4866" max="4867" width="13.85546875" style="97" customWidth="1"/>
    <col min="4868" max="4868" width="14.5703125" style="97" customWidth="1"/>
    <col min="4869" max="5120" width="10.85546875" style="97"/>
    <col min="5121" max="5121" width="48.5703125" style="97" bestFit="1" customWidth="1"/>
    <col min="5122" max="5123" width="13.85546875" style="97" customWidth="1"/>
    <col min="5124" max="5124" width="14.5703125" style="97" customWidth="1"/>
    <col min="5125" max="5376" width="10.85546875" style="97"/>
    <col min="5377" max="5377" width="48.5703125" style="97" bestFit="1" customWidth="1"/>
    <col min="5378" max="5379" width="13.85546875" style="97" customWidth="1"/>
    <col min="5380" max="5380" width="14.5703125" style="97" customWidth="1"/>
    <col min="5381" max="5632" width="10.85546875" style="97"/>
    <col min="5633" max="5633" width="48.5703125" style="97" bestFit="1" customWidth="1"/>
    <col min="5634" max="5635" width="13.85546875" style="97" customWidth="1"/>
    <col min="5636" max="5636" width="14.5703125" style="97" customWidth="1"/>
    <col min="5637" max="5888" width="10.85546875" style="97"/>
    <col min="5889" max="5889" width="48.5703125" style="97" bestFit="1" customWidth="1"/>
    <col min="5890" max="5891" width="13.85546875" style="97" customWidth="1"/>
    <col min="5892" max="5892" width="14.5703125" style="97" customWidth="1"/>
    <col min="5893" max="6144" width="10.85546875" style="97"/>
    <col min="6145" max="6145" width="48.5703125" style="97" bestFit="1" customWidth="1"/>
    <col min="6146" max="6147" width="13.85546875" style="97" customWidth="1"/>
    <col min="6148" max="6148" width="14.5703125" style="97" customWidth="1"/>
    <col min="6149" max="6400" width="10.85546875" style="97"/>
    <col min="6401" max="6401" width="48.5703125" style="97" bestFit="1" customWidth="1"/>
    <col min="6402" max="6403" width="13.85546875" style="97" customWidth="1"/>
    <col min="6404" max="6404" width="14.5703125" style="97" customWidth="1"/>
    <col min="6405" max="6656" width="10.85546875" style="97"/>
    <col min="6657" max="6657" width="48.5703125" style="97" bestFit="1" customWidth="1"/>
    <col min="6658" max="6659" width="13.85546875" style="97" customWidth="1"/>
    <col min="6660" max="6660" width="14.5703125" style="97" customWidth="1"/>
    <col min="6661" max="6912" width="10.85546875" style="97"/>
    <col min="6913" max="6913" width="48.5703125" style="97" bestFit="1" customWidth="1"/>
    <col min="6914" max="6915" width="13.85546875" style="97" customWidth="1"/>
    <col min="6916" max="6916" width="14.5703125" style="97" customWidth="1"/>
    <col min="6917" max="7168" width="10.85546875" style="97"/>
    <col min="7169" max="7169" width="48.5703125" style="97" bestFit="1" customWidth="1"/>
    <col min="7170" max="7171" width="13.85546875" style="97" customWidth="1"/>
    <col min="7172" max="7172" width="14.5703125" style="97" customWidth="1"/>
    <col min="7173" max="7424" width="10.85546875" style="97"/>
    <col min="7425" max="7425" width="48.5703125" style="97" bestFit="1" customWidth="1"/>
    <col min="7426" max="7427" width="13.85546875" style="97" customWidth="1"/>
    <col min="7428" max="7428" width="14.5703125" style="97" customWidth="1"/>
    <col min="7429" max="7680" width="10.85546875" style="97"/>
    <col min="7681" max="7681" width="48.5703125" style="97" bestFit="1" customWidth="1"/>
    <col min="7682" max="7683" width="13.85546875" style="97" customWidth="1"/>
    <col min="7684" max="7684" width="14.5703125" style="97" customWidth="1"/>
    <col min="7685" max="7936" width="10.85546875" style="97"/>
    <col min="7937" max="7937" width="48.5703125" style="97" bestFit="1" customWidth="1"/>
    <col min="7938" max="7939" width="13.85546875" style="97" customWidth="1"/>
    <col min="7940" max="7940" width="14.5703125" style="97" customWidth="1"/>
    <col min="7941" max="8192" width="10.85546875" style="97"/>
    <col min="8193" max="8193" width="48.5703125" style="97" bestFit="1" customWidth="1"/>
    <col min="8194" max="8195" width="13.85546875" style="97" customWidth="1"/>
    <col min="8196" max="8196" width="14.5703125" style="97" customWidth="1"/>
    <col min="8197" max="8448" width="10.85546875" style="97"/>
    <col min="8449" max="8449" width="48.5703125" style="97" bestFit="1" customWidth="1"/>
    <col min="8450" max="8451" width="13.85546875" style="97" customWidth="1"/>
    <col min="8452" max="8452" width="14.5703125" style="97" customWidth="1"/>
    <col min="8453" max="8704" width="10.85546875" style="97"/>
    <col min="8705" max="8705" width="48.5703125" style="97" bestFit="1" customWidth="1"/>
    <col min="8706" max="8707" width="13.85546875" style="97" customWidth="1"/>
    <col min="8708" max="8708" width="14.5703125" style="97" customWidth="1"/>
    <col min="8709" max="8960" width="10.85546875" style="97"/>
    <col min="8961" max="8961" width="48.5703125" style="97" bestFit="1" customWidth="1"/>
    <col min="8962" max="8963" width="13.85546875" style="97" customWidth="1"/>
    <col min="8964" max="8964" width="14.5703125" style="97" customWidth="1"/>
    <col min="8965" max="9216" width="10.85546875" style="97"/>
    <col min="9217" max="9217" width="48.5703125" style="97" bestFit="1" customWidth="1"/>
    <col min="9218" max="9219" width="13.85546875" style="97" customWidth="1"/>
    <col min="9220" max="9220" width="14.5703125" style="97" customWidth="1"/>
    <col min="9221" max="9472" width="10.85546875" style="97"/>
    <col min="9473" max="9473" width="48.5703125" style="97" bestFit="1" customWidth="1"/>
    <col min="9474" max="9475" width="13.85546875" style="97" customWidth="1"/>
    <col min="9476" max="9476" width="14.5703125" style="97" customWidth="1"/>
    <col min="9477" max="9728" width="10.85546875" style="97"/>
    <col min="9729" max="9729" width="48.5703125" style="97" bestFit="1" customWidth="1"/>
    <col min="9730" max="9731" width="13.85546875" style="97" customWidth="1"/>
    <col min="9732" max="9732" width="14.5703125" style="97" customWidth="1"/>
    <col min="9733" max="9984" width="10.85546875" style="97"/>
    <col min="9985" max="9985" width="48.5703125" style="97" bestFit="1" customWidth="1"/>
    <col min="9986" max="9987" width="13.85546875" style="97" customWidth="1"/>
    <col min="9988" max="9988" width="14.5703125" style="97" customWidth="1"/>
    <col min="9989" max="10240" width="10.85546875" style="97"/>
    <col min="10241" max="10241" width="48.5703125" style="97" bestFit="1" customWidth="1"/>
    <col min="10242" max="10243" width="13.85546875" style="97" customWidth="1"/>
    <col min="10244" max="10244" width="14.5703125" style="97" customWidth="1"/>
    <col min="10245" max="10496" width="10.85546875" style="97"/>
    <col min="10497" max="10497" width="48.5703125" style="97" bestFit="1" customWidth="1"/>
    <col min="10498" max="10499" width="13.85546875" style="97" customWidth="1"/>
    <col min="10500" max="10500" width="14.5703125" style="97" customWidth="1"/>
    <col min="10501" max="10752" width="10.85546875" style="97"/>
    <col min="10753" max="10753" width="48.5703125" style="97" bestFit="1" customWidth="1"/>
    <col min="10754" max="10755" width="13.85546875" style="97" customWidth="1"/>
    <col min="10756" max="10756" width="14.5703125" style="97" customWidth="1"/>
    <col min="10757" max="11008" width="10.85546875" style="97"/>
    <col min="11009" max="11009" width="48.5703125" style="97" bestFit="1" customWidth="1"/>
    <col min="11010" max="11011" width="13.85546875" style="97" customWidth="1"/>
    <col min="11012" max="11012" width="14.5703125" style="97" customWidth="1"/>
    <col min="11013" max="11264" width="10.85546875" style="97"/>
    <col min="11265" max="11265" width="48.5703125" style="97" bestFit="1" customWidth="1"/>
    <col min="11266" max="11267" width="13.85546875" style="97" customWidth="1"/>
    <col min="11268" max="11268" width="14.5703125" style="97" customWidth="1"/>
    <col min="11269" max="11520" width="10.85546875" style="97"/>
    <col min="11521" max="11521" width="48.5703125" style="97" bestFit="1" customWidth="1"/>
    <col min="11522" max="11523" width="13.85546875" style="97" customWidth="1"/>
    <col min="11524" max="11524" width="14.5703125" style="97" customWidth="1"/>
    <col min="11525" max="11776" width="10.85546875" style="97"/>
    <col min="11777" max="11777" width="48.5703125" style="97" bestFit="1" customWidth="1"/>
    <col min="11778" max="11779" width="13.85546875" style="97" customWidth="1"/>
    <col min="11780" max="11780" width="14.5703125" style="97" customWidth="1"/>
    <col min="11781" max="12032" width="10.85546875" style="97"/>
    <col min="12033" max="12033" width="48.5703125" style="97" bestFit="1" customWidth="1"/>
    <col min="12034" max="12035" width="13.85546875" style="97" customWidth="1"/>
    <col min="12036" max="12036" width="14.5703125" style="97" customWidth="1"/>
    <col min="12037" max="12288" width="10.85546875" style="97"/>
    <col min="12289" max="12289" width="48.5703125" style="97" bestFit="1" customWidth="1"/>
    <col min="12290" max="12291" width="13.85546875" style="97" customWidth="1"/>
    <col min="12292" max="12292" width="14.5703125" style="97" customWidth="1"/>
    <col min="12293" max="12544" width="10.85546875" style="97"/>
    <col min="12545" max="12545" width="48.5703125" style="97" bestFit="1" customWidth="1"/>
    <col min="12546" max="12547" width="13.85546875" style="97" customWidth="1"/>
    <col min="12548" max="12548" width="14.5703125" style="97" customWidth="1"/>
    <col min="12549" max="12800" width="10.85546875" style="97"/>
    <col min="12801" max="12801" width="48.5703125" style="97" bestFit="1" customWidth="1"/>
    <col min="12802" max="12803" width="13.85546875" style="97" customWidth="1"/>
    <col min="12804" max="12804" width="14.5703125" style="97" customWidth="1"/>
    <col min="12805" max="13056" width="10.85546875" style="97"/>
    <col min="13057" max="13057" width="48.5703125" style="97" bestFit="1" customWidth="1"/>
    <col min="13058" max="13059" width="13.85546875" style="97" customWidth="1"/>
    <col min="13060" max="13060" width="14.5703125" style="97" customWidth="1"/>
    <col min="13061" max="13312" width="10.85546875" style="97"/>
    <col min="13313" max="13313" width="48.5703125" style="97" bestFit="1" customWidth="1"/>
    <col min="13314" max="13315" width="13.85546875" style="97" customWidth="1"/>
    <col min="13316" max="13316" width="14.5703125" style="97" customWidth="1"/>
    <col min="13317" max="13568" width="10.85546875" style="97"/>
    <col min="13569" max="13569" width="48.5703125" style="97" bestFit="1" customWidth="1"/>
    <col min="13570" max="13571" width="13.85546875" style="97" customWidth="1"/>
    <col min="13572" max="13572" width="14.5703125" style="97" customWidth="1"/>
    <col min="13573" max="13824" width="10.85546875" style="97"/>
    <col min="13825" max="13825" width="48.5703125" style="97" bestFit="1" customWidth="1"/>
    <col min="13826" max="13827" width="13.85546875" style="97" customWidth="1"/>
    <col min="13828" max="13828" width="14.5703125" style="97" customWidth="1"/>
    <col min="13829" max="14080" width="10.85546875" style="97"/>
    <col min="14081" max="14081" width="48.5703125" style="97" bestFit="1" customWidth="1"/>
    <col min="14082" max="14083" width="13.85546875" style="97" customWidth="1"/>
    <col min="14084" max="14084" width="14.5703125" style="97" customWidth="1"/>
    <col min="14085" max="14336" width="10.85546875" style="97"/>
    <col min="14337" max="14337" width="48.5703125" style="97" bestFit="1" customWidth="1"/>
    <col min="14338" max="14339" width="13.85546875" style="97" customWidth="1"/>
    <col min="14340" max="14340" width="14.5703125" style="97" customWidth="1"/>
    <col min="14341" max="14592" width="10.85546875" style="97"/>
    <col min="14593" max="14593" width="48.5703125" style="97" bestFit="1" customWidth="1"/>
    <col min="14594" max="14595" width="13.85546875" style="97" customWidth="1"/>
    <col min="14596" max="14596" width="14.5703125" style="97" customWidth="1"/>
    <col min="14597" max="14848" width="10.85546875" style="97"/>
    <col min="14849" max="14849" width="48.5703125" style="97" bestFit="1" customWidth="1"/>
    <col min="14850" max="14851" width="13.85546875" style="97" customWidth="1"/>
    <col min="14852" max="14852" width="14.5703125" style="97" customWidth="1"/>
    <col min="14853" max="15104" width="10.85546875" style="97"/>
    <col min="15105" max="15105" width="48.5703125" style="97" bestFit="1" customWidth="1"/>
    <col min="15106" max="15107" width="13.85546875" style="97" customWidth="1"/>
    <col min="15108" max="15108" width="14.5703125" style="97" customWidth="1"/>
    <col min="15109" max="15360" width="10.85546875" style="97"/>
    <col min="15361" max="15361" width="48.5703125" style="97" bestFit="1" customWidth="1"/>
    <col min="15362" max="15363" width="13.85546875" style="97" customWidth="1"/>
    <col min="15364" max="15364" width="14.5703125" style="97" customWidth="1"/>
    <col min="15365" max="15616" width="10.85546875" style="97"/>
    <col min="15617" max="15617" width="48.5703125" style="97" bestFit="1" customWidth="1"/>
    <col min="15618" max="15619" width="13.85546875" style="97" customWidth="1"/>
    <col min="15620" max="15620" width="14.5703125" style="97" customWidth="1"/>
    <col min="15621" max="15872" width="10.85546875" style="97"/>
    <col min="15873" max="15873" width="48.5703125" style="97" bestFit="1" customWidth="1"/>
    <col min="15874" max="15875" width="13.85546875" style="97" customWidth="1"/>
    <col min="15876" max="15876" width="14.5703125" style="97" customWidth="1"/>
    <col min="15877" max="16128" width="10.85546875" style="97"/>
    <col min="16129" max="16129" width="48.5703125" style="97" bestFit="1" customWidth="1"/>
    <col min="16130" max="16131" width="13.85546875" style="97" customWidth="1"/>
    <col min="16132" max="16132" width="14.5703125" style="97" customWidth="1"/>
    <col min="16133" max="16384" width="10.85546875" style="97"/>
  </cols>
  <sheetData>
    <row r="1" spans="1:161" s="95" customFormat="1" ht="15.75">
      <c r="A1" s="1510" t="s">
        <v>100</v>
      </c>
      <c r="B1" s="1511"/>
      <c r="C1" s="1511"/>
      <c r="D1" s="1512"/>
    </row>
    <row r="2" spans="1:161" s="96" customFormat="1" ht="15.75">
      <c r="A2" s="1513" t="s">
        <v>101</v>
      </c>
      <c r="B2" s="1514"/>
      <c r="C2" s="1514"/>
      <c r="D2" s="1515"/>
    </row>
    <row r="3" spans="1:161" ht="14.25">
      <c r="A3" s="1516" t="s">
        <v>87</v>
      </c>
      <c r="B3" s="1517"/>
      <c r="C3" s="1517"/>
      <c r="D3" s="1518"/>
    </row>
    <row r="4" spans="1:161" s="99" customFormat="1" ht="38.25">
      <c r="A4" s="848" t="s">
        <v>102</v>
      </c>
      <c r="B4" s="845" t="s">
        <v>103</v>
      </c>
      <c r="C4" s="845" t="s">
        <v>104</v>
      </c>
      <c r="D4" s="849" t="s">
        <v>105</v>
      </c>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98"/>
      <c r="DK4" s="98"/>
      <c r="DL4" s="98"/>
      <c r="DM4" s="98"/>
      <c r="DN4" s="98"/>
      <c r="DO4" s="98"/>
      <c r="DP4" s="98"/>
      <c r="DQ4" s="98"/>
      <c r="DR4" s="98"/>
      <c r="DS4" s="98"/>
      <c r="DT4" s="98"/>
      <c r="DU4" s="98"/>
      <c r="DV4" s="98"/>
      <c r="DW4" s="98"/>
      <c r="DX4" s="98"/>
      <c r="DY4" s="98"/>
      <c r="DZ4" s="98"/>
      <c r="EA4" s="98"/>
      <c r="EB4" s="98"/>
      <c r="EC4" s="98"/>
      <c r="ED4" s="98"/>
      <c r="EE4" s="98"/>
      <c r="EF4" s="98"/>
      <c r="EG4" s="98"/>
      <c r="EH4" s="98"/>
      <c r="EI4" s="98"/>
      <c r="EJ4" s="98"/>
      <c r="EK4" s="98"/>
      <c r="EL4" s="98"/>
      <c r="EM4" s="98"/>
      <c r="EN4" s="98"/>
      <c r="EO4" s="98"/>
      <c r="EP4" s="98"/>
      <c r="EQ4" s="98"/>
      <c r="ER4" s="98"/>
      <c r="ES4" s="98"/>
      <c r="ET4" s="98"/>
      <c r="EU4" s="98"/>
      <c r="EV4" s="98"/>
      <c r="EW4" s="98"/>
      <c r="EX4" s="98"/>
      <c r="EY4" s="98"/>
      <c r="EZ4" s="98"/>
      <c r="FA4" s="98"/>
      <c r="FB4" s="98"/>
      <c r="FC4" s="98"/>
      <c r="FD4" s="98"/>
      <c r="FE4" s="98"/>
    </row>
    <row r="5" spans="1:161" s="101" customFormat="1">
      <c r="A5" s="850" t="s">
        <v>106</v>
      </c>
      <c r="B5" s="100">
        <v>1006384</v>
      </c>
      <c r="C5" s="100">
        <v>91196</v>
      </c>
      <c r="D5" s="851">
        <v>1097580</v>
      </c>
    </row>
    <row r="6" spans="1:161" s="103" customFormat="1">
      <c r="A6" s="852"/>
      <c r="B6" s="102"/>
      <c r="C6" s="102"/>
      <c r="D6" s="853"/>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c r="BX6" s="97"/>
      <c r="BY6" s="97"/>
      <c r="BZ6" s="97"/>
      <c r="CA6" s="97"/>
      <c r="CB6" s="97"/>
      <c r="CC6" s="97"/>
      <c r="CD6" s="97"/>
      <c r="CE6" s="97"/>
      <c r="CF6" s="97"/>
      <c r="CG6" s="97"/>
      <c r="CH6" s="97"/>
      <c r="CI6" s="97"/>
      <c r="CJ6" s="97"/>
      <c r="CK6" s="97"/>
      <c r="CL6" s="97"/>
      <c r="CM6" s="97"/>
      <c r="CN6" s="97"/>
      <c r="CO6" s="97"/>
      <c r="CP6" s="97"/>
      <c r="CQ6" s="97"/>
      <c r="CR6" s="97"/>
      <c r="CS6" s="97"/>
      <c r="CT6" s="97"/>
      <c r="CU6" s="97"/>
      <c r="CV6" s="97"/>
      <c r="CW6" s="97"/>
      <c r="CX6" s="97"/>
      <c r="CY6" s="97"/>
      <c r="CZ6" s="97"/>
      <c r="DA6" s="97"/>
      <c r="DB6" s="97"/>
      <c r="DC6" s="97"/>
      <c r="DD6" s="97"/>
      <c r="DE6" s="97"/>
      <c r="DF6" s="97"/>
      <c r="DG6" s="97"/>
      <c r="DH6" s="97"/>
      <c r="DI6" s="97"/>
      <c r="DJ6" s="97"/>
      <c r="DK6" s="97"/>
      <c r="DL6" s="97"/>
      <c r="DM6" s="97"/>
      <c r="DN6" s="97"/>
      <c r="DO6" s="97"/>
      <c r="DP6" s="97"/>
      <c r="DQ6" s="97"/>
      <c r="DR6" s="97"/>
      <c r="DS6" s="97"/>
      <c r="DT6" s="97"/>
      <c r="DU6" s="97"/>
      <c r="DV6" s="97"/>
      <c r="DW6" s="97"/>
      <c r="DX6" s="97"/>
      <c r="DY6" s="97"/>
      <c r="DZ6" s="97"/>
      <c r="EA6" s="97"/>
      <c r="EB6" s="97"/>
      <c r="EC6" s="97"/>
      <c r="ED6" s="97"/>
      <c r="EE6" s="97"/>
      <c r="EF6" s="97"/>
      <c r="EG6" s="97"/>
      <c r="EH6" s="97"/>
      <c r="EI6" s="97"/>
      <c r="EJ6" s="97"/>
      <c r="EK6" s="97"/>
      <c r="EL6" s="97"/>
      <c r="EM6" s="97"/>
      <c r="EN6" s="97"/>
      <c r="EO6" s="97"/>
      <c r="EP6" s="97"/>
      <c r="EQ6" s="97"/>
      <c r="ER6" s="97"/>
      <c r="ES6" s="97"/>
      <c r="ET6" s="97"/>
      <c r="EU6" s="97"/>
      <c r="EV6" s="97"/>
      <c r="EW6" s="97"/>
      <c r="EX6" s="97"/>
      <c r="EY6" s="97"/>
      <c r="EZ6" s="97"/>
      <c r="FA6" s="97"/>
      <c r="FB6" s="97"/>
      <c r="FC6" s="97"/>
      <c r="FD6" s="97"/>
      <c r="FE6" s="97"/>
    </row>
    <row r="7" spans="1:161" s="95" customFormat="1">
      <c r="A7" s="854" t="s">
        <v>107</v>
      </c>
      <c r="B7" s="104">
        <v>115863</v>
      </c>
      <c r="C7" s="104">
        <v>2199</v>
      </c>
      <c r="D7" s="851">
        <v>118062</v>
      </c>
    </row>
    <row r="8" spans="1:161">
      <c r="A8" s="855"/>
      <c r="B8" s="105"/>
      <c r="C8" s="105"/>
      <c r="D8" s="856"/>
    </row>
    <row r="9" spans="1:161" s="95" customFormat="1">
      <c r="A9" s="854" t="s">
        <v>108</v>
      </c>
      <c r="B9" s="100">
        <v>890521</v>
      </c>
      <c r="C9" s="106">
        <v>88997</v>
      </c>
      <c r="D9" s="851">
        <v>979518</v>
      </c>
    </row>
    <row r="10" spans="1:161" s="95" customFormat="1">
      <c r="A10" s="857" t="s">
        <v>109</v>
      </c>
      <c r="B10" s="107">
        <v>1828</v>
      </c>
      <c r="C10" s="846">
        <v>7308</v>
      </c>
      <c r="D10" s="856">
        <v>9136</v>
      </c>
    </row>
    <row r="11" spans="1:161" s="95" customFormat="1" ht="15.75">
      <c r="A11" s="857" t="s">
        <v>110</v>
      </c>
      <c r="B11" s="107">
        <v>480755</v>
      </c>
      <c r="C11" s="846" t="s">
        <v>63</v>
      </c>
      <c r="D11" s="856">
        <v>480755</v>
      </c>
    </row>
    <row r="12" spans="1:161">
      <c r="A12" s="857" t="s">
        <v>111</v>
      </c>
      <c r="B12" s="107">
        <v>90652</v>
      </c>
      <c r="C12" s="847">
        <v>67647</v>
      </c>
      <c r="D12" s="856">
        <v>158299</v>
      </c>
    </row>
    <row r="13" spans="1:161" ht="13.5">
      <c r="A13" s="858" t="s">
        <v>112</v>
      </c>
      <c r="B13" s="108">
        <v>573235</v>
      </c>
      <c r="C13" s="108">
        <v>74955</v>
      </c>
      <c r="D13" s="859">
        <v>648190</v>
      </c>
      <c r="F13" s="109"/>
      <c r="G13" s="109"/>
      <c r="H13" s="109"/>
      <c r="I13" s="109"/>
      <c r="J13" s="109"/>
      <c r="K13" s="109"/>
      <c r="L13" s="109"/>
    </row>
    <row r="14" spans="1:161" ht="13.5">
      <c r="A14" s="860"/>
      <c r="B14" s="108"/>
      <c r="C14" s="108"/>
      <c r="D14" s="861"/>
      <c r="F14" s="109"/>
      <c r="G14" s="109"/>
      <c r="H14" s="109"/>
      <c r="I14" s="109"/>
      <c r="J14" s="109"/>
      <c r="K14" s="109"/>
      <c r="L14" s="109"/>
    </row>
    <row r="15" spans="1:161">
      <c r="A15" s="862" t="s">
        <v>113</v>
      </c>
      <c r="B15" s="107">
        <v>11406</v>
      </c>
      <c r="C15" s="110">
        <v>73</v>
      </c>
      <c r="D15" s="851">
        <v>11479</v>
      </c>
      <c r="F15" s="109"/>
      <c r="G15" s="109"/>
      <c r="H15" s="109"/>
      <c r="I15" s="109"/>
      <c r="J15" s="109"/>
      <c r="K15" s="109"/>
      <c r="L15" s="109"/>
    </row>
    <row r="16" spans="1:161">
      <c r="A16" s="857" t="s">
        <v>114</v>
      </c>
      <c r="B16" s="107">
        <v>231986</v>
      </c>
      <c r="C16" s="107">
        <v>11393</v>
      </c>
      <c r="D16" s="851">
        <v>243379</v>
      </c>
      <c r="F16" s="109"/>
      <c r="G16" s="109"/>
      <c r="H16" s="109"/>
      <c r="I16" s="109"/>
      <c r="J16" s="109"/>
      <c r="K16" s="109"/>
      <c r="L16" s="109"/>
    </row>
    <row r="17" spans="1:8">
      <c r="A17" s="857" t="s">
        <v>115</v>
      </c>
      <c r="B17" s="107">
        <v>56047</v>
      </c>
      <c r="C17" s="107">
        <v>2224</v>
      </c>
      <c r="D17" s="851">
        <v>58271</v>
      </c>
    </row>
    <row r="18" spans="1:8">
      <c r="A18" s="857" t="s">
        <v>116</v>
      </c>
      <c r="B18" s="107">
        <v>10</v>
      </c>
      <c r="C18" s="110" t="s">
        <v>117</v>
      </c>
      <c r="D18" s="851">
        <v>10</v>
      </c>
    </row>
    <row r="19" spans="1:8" ht="15.75">
      <c r="A19" s="857" t="s">
        <v>118</v>
      </c>
      <c r="B19" s="105">
        <v>17837</v>
      </c>
      <c r="C19" s="105">
        <v>352</v>
      </c>
      <c r="D19" s="851">
        <v>18189</v>
      </c>
    </row>
    <row r="20" spans="1:8">
      <c r="A20" s="855"/>
      <c r="B20" s="105"/>
      <c r="C20" s="105"/>
      <c r="D20" s="856"/>
    </row>
    <row r="21" spans="1:8" s="95" customFormat="1">
      <c r="A21" s="854" t="s">
        <v>119</v>
      </c>
      <c r="B21" s="100">
        <v>106196</v>
      </c>
      <c r="C21" s="100">
        <v>10330</v>
      </c>
      <c r="D21" s="851">
        <v>116526</v>
      </c>
    </row>
    <row r="22" spans="1:8">
      <c r="A22" s="857" t="s">
        <v>120</v>
      </c>
      <c r="B22" s="107">
        <v>77265</v>
      </c>
      <c r="C22" s="107">
        <v>7541</v>
      </c>
      <c r="D22" s="856">
        <v>84806</v>
      </c>
    </row>
    <row r="23" spans="1:8" ht="15.75">
      <c r="A23" s="857" t="s">
        <v>121</v>
      </c>
      <c r="B23" s="107">
        <v>18181</v>
      </c>
      <c r="C23" s="107">
        <v>1967</v>
      </c>
      <c r="D23" s="856">
        <v>20148</v>
      </c>
    </row>
    <row r="24" spans="1:8" ht="15.75">
      <c r="A24" s="1145" t="s">
        <v>122</v>
      </c>
      <c r="B24" s="1146">
        <v>10750</v>
      </c>
      <c r="C24" s="1147">
        <v>822</v>
      </c>
      <c r="D24" s="1148">
        <v>11572</v>
      </c>
      <c r="F24" s="111"/>
      <c r="G24" s="111"/>
      <c r="H24" s="111"/>
    </row>
    <row r="25" spans="1:8">
      <c r="A25" s="863" t="s">
        <v>123</v>
      </c>
      <c r="B25" s="107"/>
      <c r="C25" s="112"/>
      <c r="D25" s="856"/>
      <c r="F25" s="111"/>
      <c r="G25" s="111"/>
      <c r="H25" s="111"/>
    </row>
    <row r="26" spans="1:8" ht="16.5">
      <c r="A26" s="1519" t="s">
        <v>124</v>
      </c>
      <c r="B26" s="1496"/>
      <c r="C26" s="1496"/>
      <c r="D26" s="1497"/>
    </row>
    <row r="27" spans="1:8" ht="16.5">
      <c r="A27" s="1169" t="s">
        <v>125</v>
      </c>
      <c r="B27" s="1165"/>
      <c r="C27" s="1165"/>
      <c r="D27" s="1166"/>
    </row>
    <row r="28" spans="1:8" ht="16.5">
      <c r="A28" s="1519" t="s">
        <v>126</v>
      </c>
      <c r="B28" s="1496"/>
      <c r="C28" s="1496"/>
      <c r="D28" s="1497"/>
    </row>
    <row r="29" spans="1:8" ht="15.75" customHeight="1">
      <c r="A29" s="916" t="s">
        <v>127</v>
      </c>
      <c r="B29" s="864"/>
      <c r="C29" s="865"/>
      <c r="D29" s="866"/>
    </row>
  </sheetData>
  <sheetProtection algorithmName="SHA-512" hashValue="dUat+FAE64SRjRMy2iQevGLtCtKEK1xn/kH9YVJBSUSbfciK8JLDGdpzZMQEU2cLXxJk04cjeGMnnM0//VyD7Q==" saltValue="4UWU1zf7ZUtaZA6zi1cSMw==" spinCount="100000" sheet="1" formatCells="0" formatColumns="0" formatRows="0" insertColumns="0" insertRows="0" insertHyperlinks="0" deleteColumns="0" deleteRows="0" sort="0" autoFilter="0" pivotTables="0"/>
  <mergeCells count="5">
    <mergeCell ref="A1:D1"/>
    <mergeCell ref="A2:D2"/>
    <mergeCell ref="A3:D3"/>
    <mergeCell ref="A26:D26"/>
    <mergeCell ref="A28:D28"/>
  </mergeCells>
  <pageMargins left="0.7" right="0.7" top="0.75" bottom="0.75" header="0.3" footer="0.3"/>
  <pageSetup scale="99" fitToHeight="0"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1FCF3-2E06-4703-9A4D-66EC6BE9CD10}">
  <dimension ref="A1:AC56"/>
  <sheetViews>
    <sheetView workbookViewId="0">
      <selection activeCell="A53" sqref="A53:F53"/>
    </sheetView>
  </sheetViews>
  <sheetFormatPr defaultColWidth="10.5703125" defaultRowHeight="12.75"/>
  <cols>
    <col min="1" max="1" width="9" style="165" customWidth="1"/>
    <col min="2" max="2" width="10.140625" style="127" customWidth="1"/>
    <col min="3" max="3" width="9" style="127" customWidth="1"/>
    <col min="4" max="4" width="9.5703125" style="127" customWidth="1"/>
    <col min="5" max="5" width="9" style="127" customWidth="1"/>
    <col min="6" max="6" width="11.42578125" style="127" customWidth="1"/>
    <col min="7" max="9" width="10.5703125" style="127"/>
    <col min="10" max="256" width="10.5703125" style="116"/>
    <col min="257" max="257" width="9" style="116" customWidth="1"/>
    <col min="258" max="258" width="10.140625" style="116" customWidth="1"/>
    <col min="259" max="259" width="9" style="116" customWidth="1"/>
    <col min="260" max="260" width="9.5703125" style="116" customWidth="1"/>
    <col min="261" max="261" width="9" style="116" customWidth="1"/>
    <col min="262" max="262" width="11.42578125" style="116" customWidth="1"/>
    <col min="263" max="512" width="10.5703125" style="116"/>
    <col min="513" max="513" width="9" style="116" customWidth="1"/>
    <col min="514" max="514" width="10.140625" style="116" customWidth="1"/>
    <col min="515" max="515" width="9" style="116" customWidth="1"/>
    <col min="516" max="516" width="9.5703125" style="116" customWidth="1"/>
    <col min="517" max="517" width="9" style="116" customWidth="1"/>
    <col min="518" max="518" width="11.42578125" style="116" customWidth="1"/>
    <col min="519" max="768" width="10.5703125" style="116"/>
    <col min="769" max="769" width="9" style="116" customWidth="1"/>
    <col min="770" max="770" width="10.140625" style="116" customWidth="1"/>
    <col min="771" max="771" width="9" style="116" customWidth="1"/>
    <col min="772" max="772" width="9.5703125" style="116" customWidth="1"/>
    <col min="773" max="773" width="9" style="116" customWidth="1"/>
    <col min="774" max="774" width="11.42578125" style="116" customWidth="1"/>
    <col min="775" max="1024" width="10.5703125" style="116"/>
    <col min="1025" max="1025" width="9" style="116" customWidth="1"/>
    <col min="1026" max="1026" width="10.140625" style="116" customWidth="1"/>
    <col min="1027" max="1027" width="9" style="116" customWidth="1"/>
    <col min="1028" max="1028" width="9.5703125" style="116" customWidth="1"/>
    <col min="1029" max="1029" width="9" style="116" customWidth="1"/>
    <col min="1030" max="1030" width="11.42578125" style="116" customWidth="1"/>
    <col min="1031" max="1280" width="10.5703125" style="116"/>
    <col min="1281" max="1281" width="9" style="116" customWidth="1"/>
    <col min="1282" max="1282" width="10.140625" style="116" customWidth="1"/>
    <col min="1283" max="1283" width="9" style="116" customWidth="1"/>
    <col min="1284" max="1284" width="9.5703125" style="116" customWidth="1"/>
    <col min="1285" max="1285" width="9" style="116" customWidth="1"/>
    <col min="1286" max="1286" width="11.42578125" style="116" customWidth="1"/>
    <col min="1287" max="1536" width="10.5703125" style="116"/>
    <col min="1537" max="1537" width="9" style="116" customWidth="1"/>
    <col min="1538" max="1538" width="10.140625" style="116" customWidth="1"/>
    <col min="1539" max="1539" width="9" style="116" customWidth="1"/>
    <col min="1540" max="1540" width="9.5703125" style="116" customWidth="1"/>
    <col min="1541" max="1541" width="9" style="116" customWidth="1"/>
    <col min="1542" max="1542" width="11.42578125" style="116" customWidth="1"/>
    <col min="1543" max="1792" width="10.5703125" style="116"/>
    <col min="1793" max="1793" width="9" style="116" customWidth="1"/>
    <col min="1794" max="1794" width="10.140625" style="116" customWidth="1"/>
    <col min="1795" max="1795" width="9" style="116" customWidth="1"/>
    <col min="1796" max="1796" width="9.5703125" style="116" customWidth="1"/>
    <col min="1797" max="1797" width="9" style="116" customWidth="1"/>
    <col min="1798" max="1798" width="11.42578125" style="116" customWidth="1"/>
    <col min="1799" max="2048" width="10.5703125" style="116"/>
    <col min="2049" max="2049" width="9" style="116" customWidth="1"/>
    <col min="2050" max="2050" width="10.140625" style="116" customWidth="1"/>
    <col min="2051" max="2051" width="9" style="116" customWidth="1"/>
    <col min="2052" max="2052" width="9.5703125" style="116" customWidth="1"/>
    <col min="2053" max="2053" width="9" style="116" customWidth="1"/>
    <col min="2054" max="2054" width="11.42578125" style="116" customWidth="1"/>
    <col min="2055" max="2304" width="10.5703125" style="116"/>
    <col min="2305" max="2305" width="9" style="116" customWidth="1"/>
    <col min="2306" max="2306" width="10.140625" style="116" customWidth="1"/>
    <col min="2307" max="2307" width="9" style="116" customWidth="1"/>
    <col min="2308" max="2308" width="9.5703125" style="116" customWidth="1"/>
    <col min="2309" max="2309" width="9" style="116" customWidth="1"/>
    <col min="2310" max="2310" width="11.42578125" style="116" customWidth="1"/>
    <col min="2311" max="2560" width="10.5703125" style="116"/>
    <col min="2561" max="2561" width="9" style="116" customWidth="1"/>
    <col min="2562" max="2562" width="10.140625" style="116" customWidth="1"/>
    <col min="2563" max="2563" width="9" style="116" customWidth="1"/>
    <col min="2564" max="2564" width="9.5703125" style="116" customWidth="1"/>
    <col min="2565" max="2565" width="9" style="116" customWidth="1"/>
    <col min="2566" max="2566" width="11.42578125" style="116" customWidth="1"/>
    <col min="2567" max="2816" width="10.5703125" style="116"/>
    <col min="2817" max="2817" width="9" style="116" customWidth="1"/>
    <col min="2818" max="2818" width="10.140625" style="116" customWidth="1"/>
    <col min="2819" max="2819" width="9" style="116" customWidth="1"/>
    <col min="2820" max="2820" width="9.5703125" style="116" customWidth="1"/>
    <col min="2821" max="2821" width="9" style="116" customWidth="1"/>
    <col min="2822" max="2822" width="11.42578125" style="116" customWidth="1"/>
    <col min="2823" max="3072" width="10.5703125" style="116"/>
    <col min="3073" max="3073" width="9" style="116" customWidth="1"/>
    <col min="3074" max="3074" width="10.140625" style="116" customWidth="1"/>
    <col min="3075" max="3075" width="9" style="116" customWidth="1"/>
    <col min="3076" max="3076" width="9.5703125" style="116" customWidth="1"/>
    <col min="3077" max="3077" width="9" style="116" customWidth="1"/>
    <col min="3078" max="3078" width="11.42578125" style="116" customWidth="1"/>
    <col min="3079" max="3328" width="10.5703125" style="116"/>
    <col min="3329" max="3329" width="9" style="116" customWidth="1"/>
    <col min="3330" max="3330" width="10.140625" style="116" customWidth="1"/>
    <col min="3331" max="3331" width="9" style="116" customWidth="1"/>
    <col min="3332" max="3332" width="9.5703125" style="116" customWidth="1"/>
    <col min="3333" max="3333" width="9" style="116" customWidth="1"/>
    <col min="3334" max="3334" width="11.42578125" style="116" customWidth="1"/>
    <col min="3335" max="3584" width="10.5703125" style="116"/>
    <col min="3585" max="3585" width="9" style="116" customWidth="1"/>
    <col min="3586" max="3586" width="10.140625" style="116" customWidth="1"/>
    <col min="3587" max="3587" width="9" style="116" customWidth="1"/>
    <col min="3588" max="3588" width="9.5703125" style="116" customWidth="1"/>
    <col min="3589" max="3589" width="9" style="116" customWidth="1"/>
    <col min="3590" max="3590" width="11.42578125" style="116" customWidth="1"/>
    <col min="3591" max="3840" width="10.5703125" style="116"/>
    <col min="3841" max="3841" width="9" style="116" customWidth="1"/>
    <col min="3842" max="3842" width="10.140625" style="116" customWidth="1"/>
    <col min="3843" max="3843" width="9" style="116" customWidth="1"/>
    <col min="3844" max="3844" width="9.5703125" style="116" customWidth="1"/>
    <col min="3845" max="3845" width="9" style="116" customWidth="1"/>
    <col min="3846" max="3846" width="11.42578125" style="116" customWidth="1"/>
    <col min="3847" max="4096" width="10.5703125" style="116"/>
    <col min="4097" max="4097" width="9" style="116" customWidth="1"/>
    <col min="4098" max="4098" width="10.140625" style="116" customWidth="1"/>
    <col min="4099" max="4099" width="9" style="116" customWidth="1"/>
    <col min="4100" max="4100" width="9.5703125" style="116" customWidth="1"/>
    <col min="4101" max="4101" width="9" style="116" customWidth="1"/>
    <col min="4102" max="4102" width="11.42578125" style="116" customWidth="1"/>
    <col min="4103" max="4352" width="10.5703125" style="116"/>
    <col min="4353" max="4353" width="9" style="116" customWidth="1"/>
    <col min="4354" max="4354" width="10.140625" style="116" customWidth="1"/>
    <col min="4355" max="4355" width="9" style="116" customWidth="1"/>
    <col min="4356" max="4356" width="9.5703125" style="116" customWidth="1"/>
    <col min="4357" max="4357" width="9" style="116" customWidth="1"/>
    <col min="4358" max="4358" width="11.42578125" style="116" customWidth="1"/>
    <col min="4359" max="4608" width="10.5703125" style="116"/>
    <col min="4609" max="4609" width="9" style="116" customWidth="1"/>
    <col min="4610" max="4610" width="10.140625" style="116" customWidth="1"/>
    <col min="4611" max="4611" width="9" style="116" customWidth="1"/>
    <col min="4612" max="4612" width="9.5703125" style="116" customWidth="1"/>
    <col min="4613" max="4613" width="9" style="116" customWidth="1"/>
    <col min="4614" max="4614" width="11.42578125" style="116" customWidth="1"/>
    <col min="4615" max="4864" width="10.5703125" style="116"/>
    <col min="4865" max="4865" width="9" style="116" customWidth="1"/>
    <col min="4866" max="4866" width="10.140625" style="116" customWidth="1"/>
    <col min="4867" max="4867" width="9" style="116" customWidth="1"/>
    <col min="4868" max="4868" width="9.5703125" style="116" customWidth="1"/>
    <col min="4869" max="4869" width="9" style="116" customWidth="1"/>
    <col min="4870" max="4870" width="11.42578125" style="116" customWidth="1"/>
    <col min="4871" max="5120" width="10.5703125" style="116"/>
    <col min="5121" max="5121" width="9" style="116" customWidth="1"/>
    <col min="5122" max="5122" width="10.140625" style="116" customWidth="1"/>
    <col min="5123" max="5123" width="9" style="116" customWidth="1"/>
    <col min="5124" max="5124" width="9.5703125" style="116" customWidth="1"/>
    <col min="5125" max="5125" width="9" style="116" customWidth="1"/>
    <col min="5126" max="5126" width="11.42578125" style="116" customWidth="1"/>
    <col min="5127" max="5376" width="10.5703125" style="116"/>
    <col min="5377" max="5377" width="9" style="116" customWidth="1"/>
    <col min="5378" max="5378" width="10.140625" style="116" customWidth="1"/>
    <col min="5379" max="5379" width="9" style="116" customWidth="1"/>
    <col min="5380" max="5380" width="9.5703125" style="116" customWidth="1"/>
    <col min="5381" max="5381" width="9" style="116" customWidth="1"/>
    <col min="5382" max="5382" width="11.42578125" style="116" customWidth="1"/>
    <col min="5383" max="5632" width="10.5703125" style="116"/>
    <col min="5633" max="5633" width="9" style="116" customWidth="1"/>
    <col min="5634" max="5634" width="10.140625" style="116" customWidth="1"/>
    <col min="5635" max="5635" width="9" style="116" customWidth="1"/>
    <col min="5636" max="5636" width="9.5703125" style="116" customWidth="1"/>
    <col min="5637" max="5637" width="9" style="116" customWidth="1"/>
    <col min="5638" max="5638" width="11.42578125" style="116" customWidth="1"/>
    <col min="5639" max="5888" width="10.5703125" style="116"/>
    <col min="5889" max="5889" width="9" style="116" customWidth="1"/>
    <col min="5890" max="5890" width="10.140625" style="116" customWidth="1"/>
    <col min="5891" max="5891" width="9" style="116" customWidth="1"/>
    <col min="5892" max="5892" width="9.5703125" style="116" customWidth="1"/>
    <col min="5893" max="5893" width="9" style="116" customWidth="1"/>
    <col min="5894" max="5894" width="11.42578125" style="116" customWidth="1"/>
    <col min="5895" max="6144" width="10.5703125" style="116"/>
    <col min="6145" max="6145" width="9" style="116" customWidth="1"/>
    <col min="6146" max="6146" width="10.140625" style="116" customWidth="1"/>
    <col min="6147" max="6147" width="9" style="116" customWidth="1"/>
    <col min="6148" max="6148" width="9.5703125" style="116" customWidth="1"/>
    <col min="6149" max="6149" width="9" style="116" customWidth="1"/>
    <col min="6150" max="6150" width="11.42578125" style="116" customWidth="1"/>
    <col min="6151" max="6400" width="10.5703125" style="116"/>
    <col min="6401" max="6401" width="9" style="116" customWidth="1"/>
    <col min="6402" max="6402" width="10.140625" style="116" customWidth="1"/>
    <col min="6403" max="6403" width="9" style="116" customWidth="1"/>
    <col min="6404" max="6404" width="9.5703125" style="116" customWidth="1"/>
    <col min="6405" max="6405" width="9" style="116" customWidth="1"/>
    <col min="6406" max="6406" width="11.42578125" style="116" customWidth="1"/>
    <col min="6407" max="6656" width="10.5703125" style="116"/>
    <col min="6657" max="6657" width="9" style="116" customWidth="1"/>
    <col min="6658" max="6658" width="10.140625" style="116" customWidth="1"/>
    <col min="6659" max="6659" width="9" style="116" customWidth="1"/>
    <col min="6660" max="6660" width="9.5703125" style="116" customWidth="1"/>
    <col min="6661" max="6661" width="9" style="116" customWidth="1"/>
    <col min="6662" max="6662" width="11.42578125" style="116" customWidth="1"/>
    <col min="6663" max="6912" width="10.5703125" style="116"/>
    <col min="6913" max="6913" width="9" style="116" customWidth="1"/>
    <col min="6914" max="6914" width="10.140625" style="116" customWidth="1"/>
    <col min="6915" max="6915" width="9" style="116" customWidth="1"/>
    <col min="6916" max="6916" width="9.5703125" style="116" customWidth="1"/>
    <col min="6917" max="6917" width="9" style="116" customWidth="1"/>
    <col min="6918" max="6918" width="11.42578125" style="116" customWidth="1"/>
    <col min="6919" max="7168" width="10.5703125" style="116"/>
    <col min="7169" max="7169" width="9" style="116" customWidth="1"/>
    <col min="7170" max="7170" width="10.140625" style="116" customWidth="1"/>
    <col min="7171" max="7171" width="9" style="116" customWidth="1"/>
    <col min="7172" max="7172" width="9.5703125" style="116" customWidth="1"/>
    <col min="7173" max="7173" width="9" style="116" customWidth="1"/>
    <col min="7174" max="7174" width="11.42578125" style="116" customWidth="1"/>
    <col min="7175" max="7424" width="10.5703125" style="116"/>
    <col min="7425" max="7425" width="9" style="116" customWidth="1"/>
    <col min="7426" max="7426" width="10.140625" style="116" customWidth="1"/>
    <col min="7427" max="7427" width="9" style="116" customWidth="1"/>
    <col min="7428" max="7428" width="9.5703125" style="116" customWidth="1"/>
    <col min="7429" max="7429" width="9" style="116" customWidth="1"/>
    <col min="7430" max="7430" width="11.42578125" style="116" customWidth="1"/>
    <col min="7431" max="7680" width="10.5703125" style="116"/>
    <col min="7681" max="7681" width="9" style="116" customWidth="1"/>
    <col min="7682" max="7682" width="10.140625" style="116" customWidth="1"/>
    <col min="7683" max="7683" width="9" style="116" customWidth="1"/>
    <col min="7684" max="7684" width="9.5703125" style="116" customWidth="1"/>
    <col min="7685" max="7685" width="9" style="116" customWidth="1"/>
    <col min="7686" max="7686" width="11.42578125" style="116" customWidth="1"/>
    <col min="7687" max="7936" width="10.5703125" style="116"/>
    <col min="7937" max="7937" width="9" style="116" customWidth="1"/>
    <col min="7938" max="7938" width="10.140625" style="116" customWidth="1"/>
    <col min="7939" max="7939" width="9" style="116" customWidth="1"/>
    <col min="7940" max="7940" width="9.5703125" style="116" customWidth="1"/>
    <col min="7941" max="7941" width="9" style="116" customWidth="1"/>
    <col min="7942" max="7942" width="11.42578125" style="116" customWidth="1"/>
    <col min="7943" max="8192" width="10.5703125" style="116"/>
    <col min="8193" max="8193" width="9" style="116" customWidth="1"/>
    <col min="8194" max="8194" width="10.140625" style="116" customWidth="1"/>
    <col min="8195" max="8195" width="9" style="116" customWidth="1"/>
    <col min="8196" max="8196" width="9.5703125" style="116" customWidth="1"/>
    <col min="8197" max="8197" width="9" style="116" customWidth="1"/>
    <col min="8198" max="8198" width="11.42578125" style="116" customWidth="1"/>
    <col min="8199" max="8448" width="10.5703125" style="116"/>
    <col min="8449" max="8449" width="9" style="116" customWidth="1"/>
    <col min="8450" max="8450" width="10.140625" style="116" customWidth="1"/>
    <col min="8451" max="8451" width="9" style="116" customWidth="1"/>
    <col min="8452" max="8452" width="9.5703125" style="116" customWidth="1"/>
    <col min="8453" max="8453" width="9" style="116" customWidth="1"/>
    <col min="8454" max="8454" width="11.42578125" style="116" customWidth="1"/>
    <col min="8455" max="8704" width="10.5703125" style="116"/>
    <col min="8705" max="8705" width="9" style="116" customWidth="1"/>
    <col min="8706" max="8706" width="10.140625" style="116" customWidth="1"/>
    <col min="8707" max="8707" width="9" style="116" customWidth="1"/>
    <col min="8708" max="8708" width="9.5703125" style="116" customWidth="1"/>
    <col min="8709" max="8709" width="9" style="116" customWidth="1"/>
    <col min="8710" max="8710" width="11.42578125" style="116" customWidth="1"/>
    <col min="8711" max="8960" width="10.5703125" style="116"/>
    <col min="8961" max="8961" width="9" style="116" customWidth="1"/>
    <col min="8962" max="8962" width="10.140625" style="116" customWidth="1"/>
    <col min="8963" max="8963" width="9" style="116" customWidth="1"/>
    <col min="8964" max="8964" width="9.5703125" style="116" customWidth="1"/>
    <col min="8965" max="8965" width="9" style="116" customWidth="1"/>
    <col min="8966" max="8966" width="11.42578125" style="116" customWidth="1"/>
    <col min="8967" max="9216" width="10.5703125" style="116"/>
    <col min="9217" max="9217" width="9" style="116" customWidth="1"/>
    <col min="9218" max="9218" width="10.140625" style="116" customWidth="1"/>
    <col min="9219" max="9219" width="9" style="116" customWidth="1"/>
    <col min="9220" max="9220" width="9.5703125" style="116" customWidth="1"/>
    <col min="9221" max="9221" width="9" style="116" customWidth="1"/>
    <col min="9222" max="9222" width="11.42578125" style="116" customWidth="1"/>
    <col min="9223" max="9472" width="10.5703125" style="116"/>
    <col min="9473" max="9473" width="9" style="116" customWidth="1"/>
    <col min="9474" max="9474" width="10.140625" style="116" customWidth="1"/>
    <col min="9475" max="9475" width="9" style="116" customWidth="1"/>
    <col min="9476" max="9476" width="9.5703125" style="116" customWidth="1"/>
    <col min="9477" max="9477" width="9" style="116" customWidth="1"/>
    <col min="9478" max="9478" width="11.42578125" style="116" customWidth="1"/>
    <col min="9479" max="9728" width="10.5703125" style="116"/>
    <col min="9729" max="9729" width="9" style="116" customWidth="1"/>
    <col min="9730" max="9730" width="10.140625" style="116" customWidth="1"/>
    <col min="9731" max="9731" width="9" style="116" customWidth="1"/>
    <col min="9732" max="9732" width="9.5703125" style="116" customWidth="1"/>
    <col min="9733" max="9733" width="9" style="116" customWidth="1"/>
    <col min="9734" max="9734" width="11.42578125" style="116" customWidth="1"/>
    <col min="9735" max="9984" width="10.5703125" style="116"/>
    <col min="9985" max="9985" width="9" style="116" customWidth="1"/>
    <col min="9986" max="9986" width="10.140625" style="116" customWidth="1"/>
    <col min="9987" max="9987" width="9" style="116" customWidth="1"/>
    <col min="9988" max="9988" width="9.5703125" style="116" customWidth="1"/>
    <col min="9989" max="9989" width="9" style="116" customWidth="1"/>
    <col min="9990" max="9990" width="11.42578125" style="116" customWidth="1"/>
    <col min="9991" max="10240" width="10.5703125" style="116"/>
    <col min="10241" max="10241" width="9" style="116" customWidth="1"/>
    <col min="10242" max="10242" width="10.140625" style="116" customWidth="1"/>
    <col min="10243" max="10243" width="9" style="116" customWidth="1"/>
    <col min="10244" max="10244" width="9.5703125" style="116" customWidth="1"/>
    <col min="10245" max="10245" width="9" style="116" customWidth="1"/>
    <col min="10246" max="10246" width="11.42578125" style="116" customWidth="1"/>
    <col min="10247" max="10496" width="10.5703125" style="116"/>
    <col min="10497" max="10497" width="9" style="116" customWidth="1"/>
    <col min="10498" max="10498" width="10.140625" style="116" customWidth="1"/>
    <col min="10499" max="10499" width="9" style="116" customWidth="1"/>
    <col min="10500" max="10500" width="9.5703125" style="116" customWidth="1"/>
    <col min="10501" max="10501" width="9" style="116" customWidth="1"/>
    <col min="10502" max="10502" width="11.42578125" style="116" customWidth="1"/>
    <col min="10503" max="10752" width="10.5703125" style="116"/>
    <col min="10753" max="10753" width="9" style="116" customWidth="1"/>
    <col min="10754" max="10754" width="10.140625" style="116" customWidth="1"/>
    <col min="10755" max="10755" width="9" style="116" customWidth="1"/>
    <col min="10756" max="10756" width="9.5703125" style="116" customWidth="1"/>
    <col min="10757" max="10757" width="9" style="116" customWidth="1"/>
    <col min="10758" max="10758" width="11.42578125" style="116" customWidth="1"/>
    <col min="10759" max="11008" width="10.5703125" style="116"/>
    <col min="11009" max="11009" width="9" style="116" customWidth="1"/>
    <col min="11010" max="11010" width="10.140625" style="116" customWidth="1"/>
    <col min="11011" max="11011" width="9" style="116" customWidth="1"/>
    <col min="11012" max="11012" width="9.5703125" style="116" customWidth="1"/>
    <col min="11013" max="11013" width="9" style="116" customWidth="1"/>
    <col min="11014" max="11014" width="11.42578125" style="116" customWidth="1"/>
    <col min="11015" max="11264" width="10.5703125" style="116"/>
    <col min="11265" max="11265" width="9" style="116" customWidth="1"/>
    <col min="11266" max="11266" width="10.140625" style="116" customWidth="1"/>
    <col min="11267" max="11267" width="9" style="116" customWidth="1"/>
    <col min="11268" max="11268" width="9.5703125" style="116" customWidth="1"/>
    <col min="11269" max="11269" width="9" style="116" customWidth="1"/>
    <col min="11270" max="11270" width="11.42578125" style="116" customWidth="1"/>
    <col min="11271" max="11520" width="10.5703125" style="116"/>
    <col min="11521" max="11521" width="9" style="116" customWidth="1"/>
    <col min="11522" max="11522" width="10.140625" style="116" customWidth="1"/>
    <col min="11523" max="11523" width="9" style="116" customWidth="1"/>
    <col min="11524" max="11524" width="9.5703125" style="116" customWidth="1"/>
    <col min="11525" max="11525" width="9" style="116" customWidth="1"/>
    <col min="11526" max="11526" width="11.42578125" style="116" customWidth="1"/>
    <col min="11527" max="11776" width="10.5703125" style="116"/>
    <col min="11777" max="11777" width="9" style="116" customWidth="1"/>
    <col min="11778" max="11778" width="10.140625" style="116" customWidth="1"/>
    <col min="11779" max="11779" width="9" style="116" customWidth="1"/>
    <col min="11780" max="11780" width="9.5703125" style="116" customWidth="1"/>
    <col min="11781" max="11781" width="9" style="116" customWidth="1"/>
    <col min="11782" max="11782" width="11.42578125" style="116" customWidth="1"/>
    <col min="11783" max="12032" width="10.5703125" style="116"/>
    <col min="12033" max="12033" width="9" style="116" customWidth="1"/>
    <col min="12034" max="12034" width="10.140625" style="116" customWidth="1"/>
    <col min="12035" max="12035" width="9" style="116" customWidth="1"/>
    <col min="12036" max="12036" width="9.5703125" style="116" customWidth="1"/>
    <col min="12037" max="12037" width="9" style="116" customWidth="1"/>
    <col min="12038" max="12038" width="11.42578125" style="116" customWidth="1"/>
    <col min="12039" max="12288" width="10.5703125" style="116"/>
    <col min="12289" max="12289" width="9" style="116" customWidth="1"/>
    <col min="12290" max="12290" width="10.140625" style="116" customWidth="1"/>
    <col min="12291" max="12291" width="9" style="116" customWidth="1"/>
    <col min="12292" max="12292" width="9.5703125" style="116" customWidth="1"/>
    <col min="12293" max="12293" width="9" style="116" customWidth="1"/>
    <col min="12294" max="12294" width="11.42578125" style="116" customWidth="1"/>
    <col min="12295" max="12544" width="10.5703125" style="116"/>
    <col min="12545" max="12545" width="9" style="116" customWidth="1"/>
    <col min="12546" max="12546" width="10.140625" style="116" customWidth="1"/>
    <col min="12547" max="12547" width="9" style="116" customWidth="1"/>
    <col min="12548" max="12548" width="9.5703125" style="116" customWidth="1"/>
    <col min="12549" max="12549" width="9" style="116" customWidth="1"/>
    <col min="12550" max="12550" width="11.42578125" style="116" customWidth="1"/>
    <col min="12551" max="12800" width="10.5703125" style="116"/>
    <col min="12801" max="12801" width="9" style="116" customWidth="1"/>
    <col min="12802" max="12802" width="10.140625" style="116" customWidth="1"/>
    <col min="12803" max="12803" width="9" style="116" customWidth="1"/>
    <col min="12804" max="12804" width="9.5703125" style="116" customWidth="1"/>
    <col min="12805" max="12805" width="9" style="116" customWidth="1"/>
    <col min="12806" max="12806" width="11.42578125" style="116" customWidth="1"/>
    <col min="12807" max="13056" width="10.5703125" style="116"/>
    <col min="13057" max="13057" width="9" style="116" customWidth="1"/>
    <col min="13058" max="13058" width="10.140625" style="116" customWidth="1"/>
    <col min="13059" max="13059" width="9" style="116" customWidth="1"/>
    <col min="13060" max="13060" width="9.5703125" style="116" customWidth="1"/>
    <col min="13061" max="13061" width="9" style="116" customWidth="1"/>
    <col min="13062" max="13062" width="11.42578125" style="116" customWidth="1"/>
    <col min="13063" max="13312" width="10.5703125" style="116"/>
    <col min="13313" max="13313" width="9" style="116" customWidth="1"/>
    <col min="13314" max="13314" width="10.140625" style="116" customWidth="1"/>
    <col min="13315" max="13315" width="9" style="116" customWidth="1"/>
    <col min="13316" max="13316" width="9.5703125" style="116" customWidth="1"/>
    <col min="13317" max="13317" width="9" style="116" customWidth="1"/>
    <col min="13318" max="13318" width="11.42578125" style="116" customWidth="1"/>
    <col min="13319" max="13568" width="10.5703125" style="116"/>
    <col min="13569" max="13569" width="9" style="116" customWidth="1"/>
    <col min="13570" max="13570" width="10.140625" style="116" customWidth="1"/>
    <col min="13571" max="13571" width="9" style="116" customWidth="1"/>
    <col min="13572" max="13572" width="9.5703125" style="116" customWidth="1"/>
    <col min="13573" max="13573" width="9" style="116" customWidth="1"/>
    <col min="13574" max="13574" width="11.42578125" style="116" customWidth="1"/>
    <col min="13575" max="13824" width="10.5703125" style="116"/>
    <col min="13825" max="13825" width="9" style="116" customWidth="1"/>
    <col min="13826" max="13826" width="10.140625" style="116" customWidth="1"/>
    <col min="13827" max="13827" width="9" style="116" customWidth="1"/>
    <col min="13828" max="13828" width="9.5703125" style="116" customWidth="1"/>
    <col min="13829" max="13829" width="9" style="116" customWidth="1"/>
    <col min="13830" max="13830" width="11.42578125" style="116" customWidth="1"/>
    <col min="13831" max="14080" width="10.5703125" style="116"/>
    <col min="14081" max="14081" width="9" style="116" customWidth="1"/>
    <col min="14082" max="14082" width="10.140625" style="116" customWidth="1"/>
    <col min="14083" max="14083" width="9" style="116" customWidth="1"/>
    <col min="14084" max="14084" width="9.5703125" style="116" customWidth="1"/>
    <col min="14085" max="14085" width="9" style="116" customWidth="1"/>
    <col min="14086" max="14086" width="11.42578125" style="116" customWidth="1"/>
    <col min="14087" max="14336" width="10.5703125" style="116"/>
    <col min="14337" max="14337" width="9" style="116" customWidth="1"/>
    <col min="14338" max="14338" width="10.140625" style="116" customWidth="1"/>
    <col min="14339" max="14339" width="9" style="116" customWidth="1"/>
    <col min="14340" max="14340" width="9.5703125" style="116" customWidth="1"/>
    <col min="14341" max="14341" width="9" style="116" customWidth="1"/>
    <col min="14342" max="14342" width="11.42578125" style="116" customWidth="1"/>
    <col min="14343" max="14592" width="10.5703125" style="116"/>
    <col min="14593" max="14593" width="9" style="116" customWidth="1"/>
    <col min="14594" max="14594" width="10.140625" style="116" customWidth="1"/>
    <col min="14595" max="14595" width="9" style="116" customWidth="1"/>
    <col min="14596" max="14596" width="9.5703125" style="116" customWidth="1"/>
    <col min="14597" max="14597" width="9" style="116" customWidth="1"/>
    <col min="14598" max="14598" width="11.42578125" style="116" customWidth="1"/>
    <col min="14599" max="14848" width="10.5703125" style="116"/>
    <col min="14849" max="14849" width="9" style="116" customWidth="1"/>
    <col min="14850" max="14850" width="10.140625" style="116" customWidth="1"/>
    <col min="14851" max="14851" width="9" style="116" customWidth="1"/>
    <col min="14852" max="14852" width="9.5703125" style="116" customWidth="1"/>
    <col min="14853" max="14853" width="9" style="116" customWidth="1"/>
    <col min="14854" max="14854" width="11.42578125" style="116" customWidth="1"/>
    <col min="14855" max="15104" width="10.5703125" style="116"/>
    <col min="15105" max="15105" width="9" style="116" customWidth="1"/>
    <col min="15106" max="15106" width="10.140625" style="116" customWidth="1"/>
    <col min="15107" max="15107" width="9" style="116" customWidth="1"/>
    <col min="15108" max="15108" width="9.5703125" style="116" customWidth="1"/>
    <col min="15109" max="15109" width="9" style="116" customWidth="1"/>
    <col min="15110" max="15110" width="11.42578125" style="116" customWidth="1"/>
    <col min="15111" max="15360" width="10.5703125" style="116"/>
    <col min="15361" max="15361" width="9" style="116" customWidth="1"/>
    <col min="15362" max="15362" width="10.140625" style="116" customWidth="1"/>
    <col min="15363" max="15363" width="9" style="116" customWidth="1"/>
    <col min="15364" max="15364" width="9.5703125" style="116" customWidth="1"/>
    <col min="15365" max="15365" width="9" style="116" customWidth="1"/>
    <col min="15366" max="15366" width="11.42578125" style="116" customWidth="1"/>
    <col min="15367" max="15616" width="10.5703125" style="116"/>
    <col min="15617" max="15617" width="9" style="116" customWidth="1"/>
    <col min="15618" max="15618" width="10.140625" style="116" customWidth="1"/>
    <col min="15619" max="15619" width="9" style="116" customWidth="1"/>
    <col min="15620" max="15620" width="9.5703125" style="116" customWidth="1"/>
    <col min="15621" max="15621" width="9" style="116" customWidth="1"/>
    <col min="15622" max="15622" width="11.42578125" style="116" customWidth="1"/>
    <col min="15623" max="15872" width="10.5703125" style="116"/>
    <col min="15873" max="15873" width="9" style="116" customWidth="1"/>
    <col min="15874" max="15874" width="10.140625" style="116" customWidth="1"/>
    <col min="15875" max="15875" width="9" style="116" customWidth="1"/>
    <col min="15876" max="15876" width="9.5703125" style="116" customWidth="1"/>
    <col min="15877" max="15877" width="9" style="116" customWidth="1"/>
    <col min="15878" max="15878" width="11.42578125" style="116" customWidth="1"/>
    <col min="15879" max="16128" width="10.5703125" style="116"/>
    <col min="16129" max="16129" width="9" style="116" customWidth="1"/>
    <col min="16130" max="16130" width="10.140625" style="116" customWidth="1"/>
    <col min="16131" max="16131" width="9" style="116" customWidth="1"/>
    <col min="16132" max="16132" width="9.5703125" style="116" customWidth="1"/>
    <col min="16133" max="16133" width="9" style="116" customWidth="1"/>
    <col min="16134" max="16134" width="11.42578125" style="116" customWidth="1"/>
    <col min="16135" max="16384" width="10.5703125" style="116"/>
  </cols>
  <sheetData>
    <row r="1" spans="1:9" s="115" customFormat="1" ht="14.1" customHeight="1">
      <c r="A1" s="1523" t="s">
        <v>128</v>
      </c>
      <c r="B1" s="1524"/>
      <c r="C1" s="1524"/>
      <c r="D1" s="1524"/>
      <c r="E1" s="1524"/>
      <c r="F1" s="1525"/>
      <c r="G1" s="114"/>
      <c r="H1" s="114"/>
      <c r="I1" s="114"/>
    </row>
    <row r="2" spans="1:9" s="115" customFormat="1" ht="15.75">
      <c r="A2" s="1526" t="s">
        <v>129</v>
      </c>
      <c r="B2" s="1527"/>
      <c r="C2" s="1527"/>
      <c r="D2" s="1527"/>
      <c r="E2" s="1527"/>
      <c r="F2" s="1528"/>
      <c r="G2" s="114"/>
      <c r="H2" s="114"/>
      <c r="I2" s="114"/>
    </row>
    <row r="3" spans="1:9" ht="13.35" customHeight="1">
      <c r="A3" s="1529" t="s">
        <v>130</v>
      </c>
      <c r="B3" s="1530"/>
      <c r="C3" s="1530"/>
      <c r="D3" s="1530"/>
      <c r="E3" s="1530"/>
      <c r="F3" s="1531"/>
      <c r="G3" s="116"/>
      <c r="H3" s="116"/>
      <c r="I3" s="116"/>
    </row>
    <row r="4" spans="1:9" ht="13.35" hidden="1" customHeight="1">
      <c r="A4" s="1532"/>
      <c r="B4" s="1533"/>
      <c r="C4" s="1533"/>
      <c r="D4" s="1533"/>
      <c r="E4" s="1533"/>
      <c r="F4" s="1534"/>
      <c r="G4" s="116"/>
      <c r="H4" s="116"/>
      <c r="I4" s="116"/>
    </row>
    <row r="5" spans="1:9" ht="15.75">
      <c r="A5" s="117" t="s">
        <v>75</v>
      </c>
      <c r="B5" s="118" t="s">
        <v>131</v>
      </c>
      <c r="C5" s="118" t="s">
        <v>56</v>
      </c>
      <c r="D5" s="118" t="s">
        <v>67</v>
      </c>
      <c r="E5" s="118" t="s">
        <v>66</v>
      </c>
      <c r="F5" s="119" t="s">
        <v>132</v>
      </c>
      <c r="G5" s="116"/>
      <c r="H5" s="116"/>
      <c r="I5" s="116"/>
    </row>
    <row r="6" spans="1:9" hidden="1">
      <c r="A6" s="120">
        <v>1974</v>
      </c>
      <c r="B6" s="121">
        <v>79300</v>
      </c>
      <c r="C6" s="121">
        <v>4439</v>
      </c>
      <c r="D6" s="122">
        <v>211</v>
      </c>
      <c r="E6" s="122">
        <v>367</v>
      </c>
      <c r="F6" s="123">
        <v>84317</v>
      </c>
      <c r="G6" s="116"/>
      <c r="H6" s="116"/>
      <c r="I6" s="116"/>
    </row>
    <row r="7" spans="1:9" hidden="1">
      <c r="A7" s="120" t="s">
        <v>133</v>
      </c>
      <c r="B7" s="121">
        <v>75325</v>
      </c>
      <c r="C7" s="121">
        <v>4781</v>
      </c>
      <c r="D7" s="122">
        <v>195</v>
      </c>
      <c r="E7" s="122">
        <v>434</v>
      </c>
      <c r="F7" s="123" t="s">
        <v>134</v>
      </c>
      <c r="G7" s="116"/>
      <c r="H7" s="116"/>
      <c r="I7" s="116"/>
    </row>
    <row r="8" spans="1:9" hidden="1">
      <c r="A8" s="120">
        <v>1978</v>
      </c>
      <c r="B8" s="124">
        <v>65963</v>
      </c>
      <c r="C8" s="124">
        <v>3797</v>
      </c>
      <c r="D8" s="125">
        <v>194</v>
      </c>
      <c r="E8" s="125">
        <v>366</v>
      </c>
      <c r="F8" s="126">
        <v>70320</v>
      </c>
    </row>
    <row r="9" spans="1:9" hidden="1">
      <c r="A9" s="120">
        <v>1979</v>
      </c>
      <c r="B9" s="124">
        <v>51686</v>
      </c>
      <c r="C9" s="124">
        <v>3269</v>
      </c>
      <c r="D9" s="125">
        <v>151</v>
      </c>
      <c r="E9" s="125">
        <v>312</v>
      </c>
      <c r="F9" s="126">
        <v>55418</v>
      </c>
    </row>
    <row r="10" spans="1:9" hidden="1">
      <c r="A10" s="120">
        <v>1980</v>
      </c>
      <c r="B10" s="124">
        <v>56618</v>
      </c>
      <c r="C10" s="124">
        <v>4167</v>
      </c>
      <c r="D10" s="125">
        <v>137</v>
      </c>
      <c r="E10" s="125">
        <v>305</v>
      </c>
      <c r="F10" s="126">
        <v>61227</v>
      </c>
    </row>
    <row r="11" spans="1:9" hidden="1">
      <c r="A11" s="120">
        <v>1981</v>
      </c>
      <c r="B11" s="128">
        <v>66617</v>
      </c>
      <c r="C11" s="128">
        <v>3882</v>
      </c>
      <c r="D11" s="128">
        <v>168</v>
      </c>
      <c r="E11" s="128">
        <v>343</v>
      </c>
      <c r="F11" s="129">
        <v>71010</v>
      </c>
    </row>
    <row r="12" spans="1:9" hidden="1">
      <c r="A12" s="120">
        <v>1982</v>
      </c>
      <c r="B12" s="128">
        <v>59449</v>
      </c>
      <c r="C12" s="128">
        <v>5299</v>
      </c>
      <c r="D12" s="128">
        <v>120</v>
      </c>
      <c r="E12" s="128">
        <v>284</v>
      </c>
      <c r="F12" s="129">
        <v>65152</v>
      </c>
    </row>
    <row r="13" spans="1:9" hidden="1">
      <c r="A13" s="120">
        <v>1983</v>
      </c>
      <c r="B13" s="128">
        <v>54744</v>
      </c>
      <c r="C13" s="128">
        <v>4401</v>
      </c>
      <c r="D13" s="128">
        <v>219</v>
      </c>
      <c r="E13" s="128">
        <v>351</v>
      </c>
      <c r="F13" s="129">
        <v>59715</v>
      </c>
    </row>
    <row r="14" spans="1:9" hidden="1">
      <c r="A14" s="120">
        <v>1984</v>
      </c>
      <c r="B14" s="128">
        <v>66753</v>
      </c>
      <c r="C14" s="128">
        <v>4935</v>
      </c>
      <c r="D14" s="128">
        <v>174</v>
      </c>
      <c r="E14" s="128">
        <v>287</v>
      </c>
      <c r="F14" s="129">
        <v>72149</v>
      </c>
    </row>
    <row r="15" spans="1:9" hidden="1">
      <c r="A15" s="130">
        <v>1985</v>
      </c>
      <c r="B15" s="131">
        <v>69666</v>
      </c>
      <c r="C15" s="131">
        <v>5058</v>
      </c>
      <c r="D15" s="131">
        <v>277</v>
      </c>
      <c r="E15" s="131">
        <v>300</v>
      </c>
      <c r="F15" s="132">
        <f t="shared" ref="F15:F47" si="0">SUM(B15:E15)</f>
        <v>75301</v>
      </c>
      <c r="G15" s="133"/>
      <c r="H15" s="133"/>
    </row>
    <row r="16" spans="1:9" hidden="1">
      <c r="A16" s="130">
        <v>1986</v>
      </c>
      <c r="B16" s="131">
        <v>71301</v>
      </c>
      <c r="C16" s="131">
        <v>5202</v>
      </c>
      <c r="D16" s="131">
        <v>227</v>
      </c>
      <c r="E16" s="131">
        <v>263</v>
      </c>
      <c r="F16" s="132">
        <f t="shared" si="0"/>
        <v>76993</v>
      </c>
      <c r="G16" s="133"/>
      <c r="H16" s="133"/>
    </row>
    <row r="17" spans="1:15" hidden="1">
      <c r="A17" s="130">
        <v>1987</v>
      </c>
      <c r="B17" s="131">
        <v>82141</v>
      </c>
      <c r="C17" s="131">
        <v>6158</v>
      </c>
      <c r="D17" s="131">
        <v>240</v>
      </c>
      <c r="E17" s="131">
        <v>254</v>
      </c>
      <c r="F17" s="132">
        <f t="shared" si="0"/>
        <v>88793</v>
      </c>
      <c r="G17" s="133"/>
      <c r="H17" s="133"/>
    </row>
    <row r="18" spans="1:15" hidden="1">
      <c r="A18" s="130">
        <v>1988</v>
      </c>
      <c r="B18" s="131">
        <v>77317</v>
      </c>
      <c r="C18" s="131">
        <v>5740</v>
      </c>
      <c r="D18" s="131">
        <v>283</v>
      </c>
      <c r="E18" s="131">
        <v>244</v>
      </c>
      <c r="F18" s="132">
        <f t="shared" si="0"/>
        <v>83584</v>
      </c>
      <c r="G18" s="133"/>
      <c r="H18" s="133"/>
    </row>
    <row r="19" spans="1:15" hidden="1">
      <c r="A19" s="134">
        <v>1991</v>
      </c>
      <c r="B19" s="135">
        <v>91819</v>
      </c>
      <c r="C19" s="135">
        <v>9387</v>
      </c>
      <c r="D19" s="135">
        <v>318</v>
      </c>
      <c r="E19" s="135">
        <v>334</v>
      </c>
      <c r="F19" s="136">
        <f t="shared" si="0"/>
        <v>101858</v>
      </c>
      <c r="G19" s="133"/>
      <c r="H19" s="133"/>
    </row>
    <row r="20" spans="1:15" hidden="1">
      <c r="A20" s="134">
        <v>1992</v>
      </c>
      <c r="B20" s="135">
        <v>99406</v>
      </c>
      <c r="C20" s="135">
        <v>9612</v>
      </c>
      <c r="D20" s="135">
        <v>336</v>
      </c>
      <c r="E20" s="135">
        <v>375</v>
      </c>
      <c r="F20" s="136">
        <f t="shared" si="0"/>
        <v>109729</v>
      </c>
      <c r="G20" s="133"/>
      <c r="H20" s="133"/>
    </row>
    <row r="21" spans="1:15" hidden="1">
      <c r="A21" s="134">
        <v>1993</v>
      </c>
      <c r="B21" s="135">
        <v>96675</v>
      </c>
      <c r="C21" s="135">
        <v>9946</v>
      </c>
      <c r="D21" s="135">
        <v>408</v>
      </c>
      <c r="E21" s="135">
        <v>302</v>
      </c>
      <c r="F21" s="136">
        <f t="shared" si="0"/>
        <v>107331</v>
      </c>
      <c r="G21" s="133"/>
      <c r="H21" s="133"/>
    </row>
    <row r="22" spans="1:15" hidden="1">
      <c r="A22" s="134">
        <v>1994</v>
      </c>
      <c r="B22" s="135">
        <v>101270</v>
      </c>
      <c r="C22" s="135">
        <v>11138</v>
      </c>
      <c r="D22" s="135">
        <v>513</v>
      </c>
      <c r="E22" s="135">
        <v>346</v>
      </c>
      <c r="F22" s="136">
        <f t="shared" si="0"/>
        <v>113267</v>
      </c>
      <c r="G22" s="133"/>
      <c r="H22" s="137"/>
      <c r="I22" s="137"/>
      <c r="J22" s="138"/>
      <c r="K22" s="138"/>
      <c r="L22" s="138"/>
      <c r="M22" s="138"/>
      <c r="N22" s="138"/>
      <c r="O22" s="138"/>
    </row>
    <row r="23" spans="1:15" hidden="1">
      <c r="A23" s="134">
        <v>1995</v>
      </c>
      <c r="B23" s="135">
        <v>101895</v>
      </c>
      <c r="C23" s="135">
        <v>11662</v>
      </c>
      <c r="D23" s="135">
        <v>390</v>
      </c>
      <c r="E23" s="135">
        <v>294</v>
      </c>
      <c r="F23" s="136">
        <f t="shared" si="0"/>
        <v>114241</v>
      </c>
      <c r="G23" s="133"/>
      <c r="H23" s="139"/>
      <c r="I23" s="137"/>
      <c r="J23" s="138"/>
      <c r="K23" s="138"/>
      <c r="L23" s="138"/>
      <c r="M23" s="138"/>
      <c r="N23" s="138"/>
      <c r="O23" s="138"/>
    </row>
    <row r="24" spans="1:15" hidden="1">
      <c r="A24" s="134">
        <v>1996</v>
      </c>
      <c r="B24" s="135">
        <v>104900</v>
      </c>
      <c r="C24" s="135">
        <v>11346</v>
      </c>
      <c r="D24" s="135">
        <v>338</v>
      </c>
      <c r="E24" s="135">
        <v>291</v>
      </c>
      <c r="F24" s="140">
        <f t="shared" si="0"/>
        <v>116875</v>
      </c>
      <c r="G24" s="133"/>
      <c r="H24" s="141"/>
      <c r="I24" s="138"/>
      <c r="J24" s="138"/>
      <c r="K24" s="138"/>
      <c r="L24" s="138"/>
      <c r="M24" s="138"/>
      <c r="N24" s="138"/>
      <c r="O24" s="138"/>
    </row>
    <row r="25" spans="1:15" hidden="1">
      <c r="A25" s="134">
        <v>1997</v>
      </c>
      <c r="B25" s="135">
        <v>111977</v>
      </c>
      <c r="C25" s="135">
        <v>10331</v>
      </c>
      <c r="D25" s="135">
        <v>400</v>
      </c>
      <c r="E25" s="135">
        <v>267</v>
      </c>
      <c r="F25" s="140">
        <f t="shared" si="0"/>
        <v>122975</v>
      </c>
      <c r="G25" s="133"/>
      <c r="H25" s="133"/>
      <c r="I25" s="116"/>
    </row>
    <row r="26" spans="1:15" hidden="1">
      <c r="A26" s="134">
        <v>1998</v>
      </c>
      <c r="B26" s="135">
        <v>139297</v>
      </c>
      <c r="C26" s="135">
        <v>14419</v>
      </c>
      <c r="D26" s="135">
        <v>577</v>
      </c>
      <c r="E26" s="135">
        <v>284</v>
      </c>
      <c r="F26" s="140">
        <f t="shared" si="0"/>
        <v>154577</v>
      </c>
      <c r="G26" s="133"/>
      <c r="H26" s="133"/>
      <c r="I26" s="116"/>
    </row>
    <row r="27" spans="1:15" s="115" customFormat="1" ht="12.75" hidden="1" customHeight="1">
      <c r="A27" s="134">
        <v>1999</v>
      </c>
      <c r="B27" s="135">
        <v>142852</v>
      </c>
      <c r="C27" s="135">
        <v>15480</v>
      </c>
      <c r="D27" s="135">
        <v>436</v>
      </c>
      <c r="E27" s="135">
        <v>393</v>
      </c>
      <c r="F27" s="140">
        <f t="shared" si="0"/>
        <v>159161</v>
      </c>
      <c r="G27" s="133"/>
      <c r="H27" s="133"/>
    </row>
    <row r="28" spans="1:15" hidden="1">
      <c r="A28" s="134">
        <v>2000</v>
      </c>
      <c r="B28" s="135">
        <v>164486</v>
      </c>
      <c r="C28" s="135">
        <v>16718</v>
      </c>
      <c r="D28" s="135">
        <v>453</v>
      </c>
      <c r="E28" s="135">
        <v>561</v>
      </c>
      <c r="F28" s="140">
        <f t="shared" si="0"/>
        <v>182218</v>
      </c>
      <c r="G28" s="133"/>
      <c r="H28" s="133"/>
    </row>
    <row r="29" spans="1:15" hidden="1">
      <c r="A29" s="134">
        <v>2001</v>
      </c>
      <c r="B29" s="135">
        <v>169571</v>
      </c>
      <c r="C29" s="135">
        <v>17179</v>
      </c>
      <c r="D29" s="135">
        <v>563</v>
      </c>
      <c r="E29" s="135">
        <v>504</v>
      </c>
      <c r="F29" s="140">
        <f t="shared" si="0"/>
        <v>187817</v>
      </c>
      <c r="G29" s="133"/>
      <c r="H29" s="133"/>
    </row>
    <row r="30" spans="1:15">
      <c r="A30" s="142">
        <v>2002</v>
      </c>
      <c r="B30" s="143">
        <v>160839</v>
      </c>
      <c r="C30" s="143">
        <v>15096</v>
      </c>
      <c r="D30" s="143">
        <v>912</v>
      </c>
      <c r="E30" s="143">
        <v>465</v>
      </c>
      <c r="F30" s="140">
        <f t="shared" si="0"/>
        <v>177312</v>
      </c>
      <c r="G30" s="133"/>
      <c r="H30" s="133"/>
    </row>
    <row r="31" spans="1:15">
      <c r="A31" s="142">
        <v>2003</v>
      </c>
      <c r="B31" s="143">
        <v>171493</v>
      </c>
      <c r="C31" s="143">
        <v>16525</v>
      </c>
      <c r="D31" s="143">
        <v>1178</v>
      </c>
      <c r="E31" s="143">
        <v>394</v>
      </c>
      <c r="F31" s="140">
        <f t="shared" si="0"/>
        <v>189590</v>
      </c>
      <c r="G31" s="133"/>
      <c r="K31" s="144"/>
    </row>
    <row r="32" spans="1:15">
      <c r="A32" s="142">
        <v>2004</v>
      </c>
      <c r="B32" s="143">
        <v>169295</v>
      </c>
      <c r="C32" s="143">
        <v>16533</v>
      </c>
      <c r="D32" s="143">
        <v>998</v>
      </c>
      <c r="E32" s="143">
        <v>343</v>
      </c>
      <c r="F32" s="140">
        <f t="shared" si="0"/>
        <v>187169</v>
      </c>
      <c r="G32" s="133"/>
      <c r="H32" s="133"/>
      <c r="K32" s="144"/>
    </row>
    <row r="33" spans="1:29">
      <c r="A33" s="142">
        <v>2005</v>
      </c>
      <c r="B33" s="143">
        <v>151077</v>
      </c>
      <c r="C33" s="143">
        <v>13395</v>
      </c>
      <c r="D33" s="143">
        <v>816</v>
      </c>
      <c r="E33" s="143">
        <v>195</v>
      </c>
      <c r="F33" s="140">
        <f t="shared" si="0"/>
        <v>165483</v>
      </c>
      <c r="G33" s="133"/>
      <c r="H33" s="133"/>
      <c r="K33" s="144"/>
    </row>
    <row r="34" spans="1:29">
      <c r="A34" s="142">
        <v>2006</v>
      </c>
      <c r="B34" s="143">
        <v>162509</v>
      </c>
      <c r="C34" s="143">
        <v>19072</v>
      </c>
      <c r="D34" s="143">
        <v>1106</v>
      </c>
      <c r="E34" s="143">
        <v>500</v>
      </c>
      <c r="F34" s="140">
        <f t="shared" si="0"/>
        <v>183187</v>
      </c>
      <c r="G34" s="141"/>
      <c r="H34" s="141"/>
      <c r="I34" s="137"/>
      <c r="J34" s="138"/>
      <c r="K34" s="145"/>
      <c r="L34" s="138"/>
      <c r="M34" s="138"/>
      <c r="N34" s="138"/>
      <c r="O34" s="138"/>
      <c r="P34" s="138"/>
      <c r="Q34" s="138"/>
      <c r="R34" s="138"/>
      <c r="S34" s="138"/>
      <c r="T34" s="138"/>
      <c r="U34" s="138"/>
      <c r="V34" s="138"/>
      <c r="W34" s="138"/>
      <c r="X34" s="138"/>
      <c r="Y34" s="138"/>
      <c r="Z34" s="138"/>
      <c r="AA34" s="138"/>
      <c r="AB34" s="138"/>
      <c r="AC34" s="138"/>
    </row>
    <row r="35" spans="1:29">
      <c r="A35" s="142">
        <v>2007</v>
      </c>
      <c r="B35" s="143">
        <v>160306</v>
      </c>
      <c r="C35" s="143">
        <v>22543</v>
      </c>
      <c r="D35" s="143">
        <v>979</v>
      </c>
      <c r="E35" s="143">
        <v>548</v>
      </c>
      <c r="F35" s="140">
        <f t="shared" si="0"/>
        <v>184376</v>
      </c>
      <c r="G35" s="141"/>
      <c r="H35" s="141"/>
      <c r="I35" s="137"/>
      <c r="J35" s="138"/>
      <c r="K35" s="145"/>
      <c r="L35" s="138"/>
      <c r="M35" s="138"/>
      <c r="N35" s="138"/>
      <c r="O35" s="138"/>
      <c r="P35" s="138"/>
      <c r="Q35" s="138"/>
      <c r="R35" s="138"/>
      <c r="S35" s="138"/>
      <c r="T35" s="138"/>
      <c r="U35" s="138"/>
      <c r="V35" s="138"/>
      <c r="W35" s="138"/>
      <c r="X35" s="138"/>
      <c r="Y35" s="138"/>
      <c r="Z35" s="138"/>
      <c r="AA35" s="138"/>
      <c r="AB35" s="138"/>
      <c r="AC35" s="138"/>
    </row>
    <row r="36" spans="1:29">
      <c r="A36" s="142">
        <v>2008</v>
      </c>
      <c r="B36" s="143">
        <v>154699</v>
      </c>
      <c r="C36" s="143">
        <v>26016</v>
      </c>
      <c r="D36" s="143">
        <v>1179</v>
      </c>
      <c r="E36" s="143">
        <v>662</v>
      </c>
      <c r="F36" s="140">
        <f t="shared" si="0"/>
        <v>182556</v>
      </c>
      <c r="G36" s="141"/>
      <c r="H36" s="137"/>
      <c r="I36" s="146"/>
      <c r="J36" s="138"/>
      <c r="K36" s="145"/>
      <c r="L36" s="138"/>
      <c r="M36" s="138"/>
      <c r="N36" s="138"/>
      <c r="O36" s="138"/>
      <c r="P36" s="138"/>
      <c r="Q36" s="138"/>
      <c r="R36" s="138"/>
      <c r="S36" s="138"/>
      <c r="T36" s="138"/>
      <c r="U36" s="138"/>
      <c r="V36" s="138"/>
      <c r="W36" s="138"/>
      <c r="X36" s="138"/>
      <c r="Y36" s="138"/>
      <c r="Z36" s="138"/>
      <c r="AA36" s="138"/>
      <c r="AB36" s="138"/>
      <c r="AC36" s="138"/>
    </row>
    <row r="37" spans="1:29" s="150" customFormat="1">
      <c r="A37" s="142">
        <v>2009</v>
      </c>
      <c r="B37" s="143">
        <v>165213</v>
      </c>
      <c r="C37" s="143">
        <v>23415</v>
      </c>
      <c r="D37" s="143">
        <v>1096</v>
      </c>
      <c r="E37" s="143">
        <v>398</v>
      </c>
      <c r="F37" s="140">
        <f t="shared" si="0"/>
        <v>190122</v>
      </c>
      <c r="G37" s="147"/>
      <c r="H37" s="148"/>
      <c r="I37" s="149"/>
      <c r="K37" s="147"/>
    </row>
    <row r="38" spans="1:29" s="151" customFormat="1">
      <c r="A38" s="142">
        <v>2010</v>
      </c>
      <c r="B38" s="143">
        <v>207915</v>
      </c>
      <c r="C38" s="143">
        <v>23373</v>
      </c>
      <c r="D38" s="143">
        <v>978</v>
      </c>
      <c r="E38" s="143">
        <v>861</v>
      </c>
      <c r="F38" s="140">
        <f t="shared" si="0"/>
        <v>233127</v>
      </c>
      <c r="G38" s="147"/>
      <c r="H38" s="148"/>
      <c r="I38" s="149"/>
      <c r="J38" s="150"/>
      <c r="K38" s="147"/>
      <c r="L38" s="150"/>
      <c r="M38" s="150"/>
      <c r="N38" s="150"/>
      <c r="O38" s="150"/>
      <c r="P38" s="150"/>
      <c r="Q38" s="150"/>
      <c r="R38" s="150"/>
      <c r="S38" s="150"/>
      <c r="T38" s="150"/>
      <c r="U38" s="150"/>
      <c r="V38" s="150"/>
      <c r="W38" s="150"/>
      <c r="X38" s="150"/>
      <c r="Y38" s="150"/>
      <c r="Z38" s="150"/>
      <c r="AA38" s="150"/>
      <c r="AB38" s="150"/>
      <c r="AC38" s="150"/>
    </row>
    <row r="39" spans="1:29" s="151" customFormat="1">
      <c r="A39" s="142">
        <v>2011</v>
      </c>
      <c r="B39" s="143">
        <v>221350</v>
      </c>
      <c r="C39" s="143">
        <v>21295</v>
      </c>
      <c r="D39" s="143">
        <v>816</v>
      </c>
      <c r="E39" s="143">
        <v>969</v>
      </c>
      <c r="F39" s="140">
        <f t="shared" si="0"/>
        <v>244430</v>
      </c>
      <c r="G39" s="147"/>
      <c r="H39" s="148"/>
      <c r="I39" s="149"/>
      <c r="J39" s="150"/>
      <c r="K39" s="147"/>
      <c r="L39" s="150"/>
      <c r="M39" s="150"/>
      <c r="N39" s="150"/>
      <c r="O39" s="150"/>
      <c r="P39" s="150"/>
      <c r="Q39" s="150"/>
      <c r="R39" s="150"/>
      <c r="S39" s="150"/>
      <c r="T39" s="150"/>
      <c r="U39" s="150"/>
      <c r="V39" s="150"/>
      <c r="W39" s="150"/>
      <c r="X39" s="150"/>
      <c r="Y39" s="150"/>
      <c r="Z39" s="150"/>
      <c r="AA39" s="150"/>
      <c r="AB39" s="150"/>
      <c r="AC39" s="150"/>
    </row>
    <row r="40" spans="1:29">
      <c r="A40" s="142">
        <v>2012</v>
      </c>
      <c r="B40" s="143">
        <v>246464</v>
      </c>
      <c r="C40" s="143">
        <v>21953</v>
      </c>
      <c r="D40" s="143">
        <v>920</v>
      </c>
      <c r="E40" s="143">
        <v>921</v>
      </c>
      <c r="F40" s="140">
        <f t="shared" si="0"/>
        <v>270258</v>
      </c>
      <c r="G40" s="144"/>
      <c r="H40" s="133"/>
      <c r="K40" s="144"/>
    </row>
    <row r="41" spans="1:29">
      <c r="A41" s="142">
        <v>2013</v>
      </c>
      <c r="B41" s="143">
        <v>265979</v>
      </c>
      <c r="C41" s="143">
        <v>22453</v>
      </c>
      <c r="D41" s="143">
        <v>842</v>
      </c>
      <c r="E41" s="143">
        <v>809</v>
      </c>
      <c r="F41" s="140">
        <f t="shared" si="0"/>
        <v>290083</v>
      </c>
      <c r="G41" s="144"/>
      <c r="H41" s="133"/>
      <c r="K41" s="144"/>
    </row>
    <row r="42" spans="1:29">
      <c r="A42" s="142">
        <v>2014</v>
      </c>
      <c r="B42" s="143">
        <v>303930</v>
      </c>
      <c r="C42" s="143">
        <v>24008</v>
      </c>
      <c r="D42" s="143">
        <v>1013</v>
      </c>
      <c r="E42" s="143">
        <v>661</v>
      </c>
      <c r="F42" s="140">
        <f t="shared" si="0"/>
        <v>329612</v>
      </c>
      <c r="G42" s="144"/>
      <c r="H42" s="133"/>
      <c r="K42" s="144"/>
    </row>
    <row r="43" spans="1:29">
      <c r="A43" s="142">
        <v>2015</v>
      </c>
      <c r="B43" s="143">
        <v>295460</v>
      </c>
      <c r="C43" s="143">
        <v>25438</v>
      </c>
      <c r="D43" s="143">
        <v>1020</v>
      </c>
      <c r="E43" s="143">
        <v>531</v>
      </c>
      <c r="F43" s="140">
        <f t="shared" si="0"/>
        <v>322449</v>
      </c>
      <c r="G43" s="144"/>
      <c r="H43" s="133"/>
      <c r="K43" s="144"/>
    </row>
    <row r="44" spans="1:29">
      <c r="A44" s="142">
        <v>2016</v>
      </c>
      <c r="B44" s="143">
        <v>304568</v>
      </c>
      <c r="C44" s="143">
        <v>27830</v>
      </c>
      <c r="D44" s="143">
        <v>1250</v>
      </c>
      <c r="E44" s="143">
        <v>459</v>
      </c>
      <c r="F44" s="140">
        <f t="shared" si="0"/>
        <v>334107</v>
      </c>
      <c r="G44" s="144"/>
      <c r="H44" s="133"/>
      <c r="K44" s="144"/>
    </row>
    <row r="45" spans="1:29">
      <c r="A45" s="142">
        <v>2017</v>
      </c>
      <c r="B45" s="143">
        <v>315367</v>
      </c>
      <c r="C45" s="143">
        <v>30637</v>
      </c>
      <c r="D45" s="143">
        <v>1246</v>
      </c>
      <c r="E45" s="143">
        <v>392</v>
      </c>
      <c r="F45" s="136">
        <f t="shared" si="0"/>
        <v>347642</v>
      </c>
      <c r="G45" s="144"/>
      <c r="H45" s="133"/>
      <c r="K45" s="144"/>
    </row>
    <row r="46" spans="1:29">
      <c r="A46" s="142">
        <v>2018</v>
      </c>
      <c r="B46" s="143">
        <v>306912</v>
      </c>
      <c r="C46" s="143">
        <v>30849</v>
      </c>
      <c r="D46" s="143">
        <v>1251</v>
      </c>
      <c r="E46" s="143">
        <v>500</v>
      </c>
      <c r="F46" s="136">
        <f t="shared" si="0"/>
        <v>339512</v>
      </c>
      <c r="G46" s="144"/>
      <c r="H46" s="133"/>
      <c r="K46" s="144"/>
    </row>
    <row r="47" spans="1:29" s="155" customFormat="1">
      <c r="A47" s="142">
        <v>2019</v>
      </c>
      <c r="B47" s="143">
        <v>336846</v>
      </c>
      <c r="C47" s="143">
        <v>31830</v>
      </c>
      <c r="D47" s="143">
        <v>1193</v>
      </c>
      <c r="E47" s="143">
        <v>554</v>
      </c>
      <c r="F47" s="136">
        <f t="shared" si="0"/>
        <v>370423</v>
      </c>
      <c r="G47" s="152"/>
      <c r="H47" s="153"/>
      <c r="I47" s="154"/>
      <c r="K47" s="152"/>
    </row>
    <row r="48" spans="1:29" s="155" customFormat="1">
      <c r="A48" s="142">
        <v>2020</v>
      </c>
      <c r="B48" s="143">
        <v>360784</v>
      </c>
      <c r="C48" s="143">
        <v>36313</v>
      </c>
      <c r="D48" s="143">
        <v>1350</v>
      </c>
      <c r="E48" s="143">
        <v>608</v>
      </c>
      <c r="F48" s="136">
        <f>SUM(B48:E48)</f>
        <v>399055</v>
      </c>
      <c r="G48" s="152"/>
      <c r="H48" s="153"/>
      <c r="I48" s="154"/>
      <c r="K48" s="152"/>
    </row>
    <row r="49" spans="1:11" s="155" customFormat="1">
      <c r="A49" s="142">
        <v>2021</v>
      </c>
      <c r="B49" s="143">
        <v>338334</v>
      </c>
      <c r="C49" s="143">
        <v>34474</v>
      </c>
      <c r="D49" s="143">
        <v>1269</v>
      </c>
      <c r="E49" s="143">
        <v>513</v>
      </c>
      <c r="F49" s="136">
        <v>374590</v>
      </c>
      <c r="G49" s="152"/>
      <c r="H49" s="153"/>
      <c r="I49" s="154"/>
      <c r="K49" s="152"/>
    </row>
    <row r="50" spans="1:11" s="155" customFormat="1">
      <c r="A50" s="156">
        <v>2022</v>
      </c>
      <c r="B50" s="157">
        <v>325455</v>
      </c>
      <c r="C50" s="157">
        <v>34370</v>
      </c>
      <c r="D50" s="157">
        <v>1138</v>
      </c>
      <c r="E50" s="157">
        <v>472</v>
      </c>
      <c r="F50" s="158">
        <v>361435</v>
      </c>
      <c r="G50" s="152"/>
      <c r="H50" s="153"/>
      <c r="I50" s="154"/>
      <c r="K50" s="152"/>
    </row>
    <row r="51" spans="1:11" s="155" customFormat="1">
      <c r="A51" s="159"/>
      <c r="B51" s="160"/>
      <c r="C51" s="160"/>
      <c r="D51" s="160"/>
      <c r="E51" s="160"/>
      <c r="F51" s="161"/>
      <c r="G51" s="152"/>
      <c r="H51" s="153"/>
      <c r="I51" s="154"/>
      <c r="K51" s="152"/>
    </row>
    <row r="52" spans="1:11" ht="14.25" customHeight="1">
      <c r="A52" s="1535" t="s">
        <v>135</v>
      </c>
      <c r="B52" s="1536"/>
      <c r="C52" s="1536"/>
      <c r="D52" s="1536"/>
      <c r="E52" s="1536"/>
      <c r="F52" s="1537"/>
      <c r="H52" s="116"/>
    </row>
    <row r="53" spans="1:11" ht="14.25" customHeight="1">
      <c r="A53" s="1535" t="s">
        <v>136</v>
      </c>
      <c r="B53" s="1536"/>
      <c r="C53" s="1536"/>
      <c r="D53" s="1536"/>
      <c r="E53" s="1536"/>
      <c r="F53" s="1537"/>
    </row>
    <row r="54" spans="1:11" ht="14.25" customHeight="1" thickBot="1">
      <c r="A54" s="1520"/>
      <c r="B54" s="1521"/>
      <c r="C54" s="1521"/>
      <c r="D54" s="1521"/>
      <c r="E54" s="1521"/>
      <c r="F54" s="1522"/>
    </row>
    <row r="55" spans="1:11" ht="15.75" customHeight="1">
      <c r="A55" s="162"/>
      <c r="B55" s="163"/>
      <c r="C55" s="163"/>
      <c r="D55" s="163"/>
      <c r="E55" s="163"/>
      <c r="F55" s="163"/>
    </row>
    <row r="56" spans="1:11" ht="18" customHeight="1">
      <c r="A56" s="164"/>
      <c r="C56" s="116"/>
      <c r="D56" s="116"/>
      <c r="E56" s="116"/>
      <c r="F56" s="116"/>
    </row>
  </sheetData>
  <sheetProtection algorithmName="SHA-512" hashValue="y32E/dQRY92KUhF7G6QDXNIhRdQjKXRFkwl3qyf2+XPfeFkTpA7iqeQkmpVA7XSzgo4bnM7HbWfPUC3jlFEL2w==" saltValue="jZaSmWFjYWJiY4GZZx6xlA==" spinCount="100000" sheet="1" formatCells="0" formatColumns="0" formatRows="0" insertColumns="0" insertRows="0" insertHyperlinks="0" deleteColumns="0" deleteRows="0" sort="0" autoFilter="0" pivotTables="0"/>
  <mergeCells count="7">
    <mergeCell ref="A54:F54"/>
    <mergeCell ref="A1:F1"/>
    <mergeCell ref="A2:F2"/>
    <mergeCell ref="A3:F3"/>
    <mergeCell ref="A4:F4"/>
    <mergeCell ref="A52:F52"/>
    <mergeCell ref="A53:F5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A3932-B98F-4F98-B8B7-8FDF0E20CF17}">
  <sheetPr>
    <pageSetUpPr fitToPage="1"/>
  </sheetPr>
  <dimension ref="A1:AQ681"/>
  <sheetViews>
    <sheetView workbookViewId="0">
      <selection activeCell="Q37" sqref="Q37"/>
    </sheetView>
  </sheetViews>
  <sheetFormatPr defaultRowHeight="12.75"/>
  <cols>
    <col min="1" max="1" width="19.140625" style="186" customWidth="1"/>
    <col min="2" max="6" width="14.5703125" style="186" hidden="1" customWidth="1"/>
    <col min="7" max="7" width="10.5703125" style="186" hidden="1" customWidth="1"/>
    <col min="8" max="8" width="14.5703125" style="186" hidden="1" customWidth="1"/>
    <col min="9" max="10" width="10.42578125" style="186" hidden="1" customWidth="1"/>
    <col min="11" max="12" width="14.5703125" style="186" hidden="1" customWidth="1"/>
    <col min="13" max="21" width="10.42578125" style="186" customWidth="1"/>
    <col min="22" max="22" width="2.140625" style="186" customWidth="1"/>
    <col min="23" max="23" width="21.42578125" style="186" customWidth="1"/>
    <col min="24" max="30" width="14.5703125" style="186" hidden="1" customWidth="1"/>
    <col min="31" max="31" width="9.42578125" style="186" hidden="1" customWidth="1"/>
    <col min="32" max="32" width="11.85546875" style="186" hidden="1" customWidth="1"/>
    <col min="33" max="34" width="11.42578125" style="198" hidden="1" customWidth="1"/>
    <col min="35" max="35" width="9.140625" style="198"/>
    <col min="36" max="36" width="10.140625" style="198" customWidth="1"/>
    <col min="37" max="37" width="9.28515625" style="198" customWidth="1"/>
    <col min="38" max="38" width="9.7109375" style="198" customWidth="1"/>
    <col min="39" max="265" width="9.140625" style="196"/>
    <col min="266" max="266" width="19.140625" style="196" customWidth="1"/>
    <col min="267" max="274" width="0" style="196" hidden="1" customWidth="1"/>
    <col min="275" max="275" width="10.42578125" style="196" customWidth="1"/>
    <col min="276" max="277" width="14.5703125" style="196" customWidth="1"/>
    <col min="278" max="279" width="10.42578125" style="196" customWidth="1"/>
    <col min="280" max="280" width="2.140625" style="196" customWidth="1"/>
    <col min="281" max="281" width="16.42578125" style="196" customWidth="1"/>
    <col min="282" max="289" width="0" style="196" hidden="1" customWidth="1"/>
    <col min="290" max="290" width="11.85546875" style="196" customWidth="1"/>
    <col min="291" max="292" width="11.42578125" style="196" customWidth="1"/>
    <col min="293" max="521" width="9.140625" style="196"/>
    <col min="522" max="522" width="19.140625" style="196" customWidth="1"/>
    <col min="523" max="530" width="0" style="196" hidden="1" customWidth="1"/>
    <col min="531" max="531" width="10.42578125" style="196" customWidth="1"/>
    <col min="532" max="533" width="14.5703125" style="196" customWidth="1"/>
    <col min="534" max="535" width="10.42578125" style="196" customWidth="1"/>
    <col min="536" max="536" width="2.140625" style="196" customWidth="1"/>
    <col min="537" max="537" width="16.42578125" style="196" customWidth="1"/>
    <col min="538" max="545" width="0" style="196" hidden="1" customWidth="1"/>
    <col min="546" max="546" width="11.85546875" style="196" customWidth="1"/>
    <col min="547" max="548" width="11.42578125" style="196" customWidth="1"/>
    <col min="549" max="777" width="9.140625" style="196"/>
    <col min="778" max="778" width="19.140625" style="196" customWidth="1"/>
    <col min="779" max="786" width="0" style="196" hidden="1" customWidth="1"/>
    <col min="787" max="787" width="10.42578125" style="196" customWidth="1"/>
    <col min="788" max="789" width="14.5703125" style="196" customWidth="1"/>
    <col min="790" max="791" width="10.42578125" style="196" customWidth="1"/>
    <col min="792" max="792" width="2.140625" style="196" customWidth="1"/>
    <col min="793" max="793" width="16.42578125" style="196" customWidth="1"/>
    <col min="794" max="801" width="0" style="196" hidden="1" customWidth="1"/>
    <col min="802" max="802" width="11.85546875" style="196" customWidth="1"/>
    <col min="803" max="804" width="11.42578125" style="196" customWidth="1"/>
    <col min="805" max="1033" width="9.140625" style="196"/>
    <col min="1034" max="1034" width="19.140625" style="196" customWidth="1"/>
    <col min="1035" max="1042" width="0" style="196" hidden="1" customWidth="1"/>
    <col min="1043" max="1043" width="10.42578125" style="196" customWidth="1"/>
    <col min="1044" max="1045" width="14.5703125" style="196" customWidth="1"/>
    <col min="1046" max="1047" width="10.42578125" style="196" customWidth="1"/>
    <col min="1048" max="1048" width="2.140625" style="196" customWidth="1"/>
    <col min="1049" max="1049" width="16.42578125" style="196" customWidth="1"/>
    <col min="1050" max="1057" width="0" style="196" hidden="1" customWidth="1"/>
    <col min="1058" max="1058" width="11.85546875" style="196" customWidth="1"/>
    <col min="1059" max="1060" width="11.42578125" style="196" customWidth="1"/>
    <col min="1061" max="1289" width="9.140625" style="196"/>
    <col min="1290" max="1290" width="19.140625" style="196" customWidth="1"/>
    <col min="1291" max="1298" width="0" style="196" hidden="1" customWidth="1"/>
    <col min="1299" max="1299" width="10.42578125" style="196" customWidth="1"/>
    <col min="1300" max="1301" width="14.5703125" style="196" customWidth="1"/>
    <col min="1302" max="1303" width="10.42578125" style="196" customWidth="1"/>
    <col min="1304" max="1304" width="2.140625" style="196" customWidth="1"/>
    <col min="1305" max="1305" width="16.42578125" style="196" customWidth="1"/>
    <col min="1306" max="1313" width="0" style="196" hidden="1" customWidth="1"/>
    <col min="1314" max="1314" width="11.85546875" style="196" customWidth="1"/>
    <col min="1315" max="1316" width="11.42578125" style="196" customWidth="1"/>
    <col min="1317" max="1545" width="9.140625" style="196"/>
    <col min="1546" max="1546" width="19.140625" style="196" customWidth="1"/>
    <col min="1547" max="1554" width="0" style="196" hidden="1" customWidth="1"/>
    <col min="1555" max="1555" width="10.42578125" style="196" customWidth="1"/>
    <col min="1556" max="1557" width="14.5703125" style="196" customWidth="1"/>
    <col min="1558" max="1559" width="10.42578125" style="196" customWidth="1"/>
    <col min="1560" max="1560" width="2.140625" style="196" customWidth="1"/>
    <col min="1561" max="1561" width="16.42578125" style="196" customWidth="1"/>
    <col min="1562" max="1569" width="0" style="196" hidden="1" customWidth="1"/>
    <col min="1570" max="1570" width="11.85546875" style="196" customWidth="1"/>
    <col min="1571" max="1572" width="11.42578125" style="196" customWidth="1"/>
    <col min="1573" max="1801" width="9.140625" style="196"/>
    <col min="1802" max="1802" width="19.140625" style="196" customWidth="1"/>
    <col min="1803" max="1810" width="0" style="196" hidden="1" customWidth="1"/>
    <col min="1811" max="1811" width="10.42578125" style="196" customWidth="1"/>
    <col min="1812" max="1813" width="14.5703125" style="196" customWidth="1"/>
    <col min="1814" max="1815" width="10.42578125" style="196" customWidth="1"/>
    <col min="1816" max="1816" width="2.140625" style="196" customWidth="1"/>
    <col min="1817" max="1817" width="16.42578125" style="196" customWidth="1"/>
    <col min="1818" max="1825" width="0" style="196" hidden="1" customWidth="1"/>
    <col min="1826" max="1826" width="11.85546875" style="196" customWidth="1"/>
    <col min="1827" max="1828" width="11.42578125" style="196" customWidth="1"/>
    <col min="1829" max="2057" width="9.140625" style="196"/>
    <col min="2058" max="2058" width="19.140625" style="196" customWidth="1"/>
    <col min="2059" max="2066" width="0" style="196" hidden="1" customWidth="1"/>
    <col min="2067" max="2067" width="10.42578125" style="196" customWidth="1"/>
    <col min="2068" max="2069" width="14.5703125" style="196" customWidth="1"/>
    <col min="2070" max="2071" width="10.42578125" style="196" customWidth="1"/>
    <col min="2072" max="2072" width="2.140625" style="196" customWidth="1"/>
    <col min="2073" max="2073" width="16.42578125" style="196" customWidth="1"/>
    <col min="2074" max="2081" width="0" style="196" hidden="1" customWidth="1"/>
    <col min="2082" max="2082" width="11.85546875" style="196" customWidth="1"/>
    <col min="2083" max="2084" width="11.42578125" style="196" customWidth="1"/>
    <col min="2085" max="2313" width="9.140625" style="196"/>
    <col min="2314" max="2314" width="19.140625" style="196" customWidth="1"/>
    <col min="2315" max="2322" width="0" style="196" hidden="1" customWidth="1"/>
    <col min="2323" max="2323" width="10.42578125" style="196" customWidth="1"/>
    <col min="2324" max="2325" width="14.5703125" style="196" customWidth="1"/>
    <col min="2326" max="2327" width="10.42578125" style="196" customWidth="1"/>
    <col min="2328" max="2328" width="2.140625" style="196" customWidth="1"/>
    <col min="2329" max="2329" width="16.42578125" style="196" customWidth="1"/>
    <col min="2330" max="2337" width="0" style="196" hidden="1" customWidth="1"/>
    <col min="2338" max="2338" width="11.85546875" style="196" customWidth="1"/>
    <col min="2339" max="2340" width="11.42578125" style="196" customWidth="1"/>
    <col min="2341" max="2569" width="9.140625" style="196"/>
    <col min="2570" max="2570" width="19.140625" style="196" customWidth="1"/>
    <col min="2571" max="2578" width="0" style="196" hidden="1" customWidth="1"/>
    <col min="2579" max="2579" width="10.42578125" style="196" customWidth="1"/>
    <col min="2580" max="2581" width="14.5703125" style="196" customWidth="1"/>
    <col min="2582" max="2583" width="10.42578125" style="196" customWidth="1"/>
    <col min="2584" max="2584" width="2.140625" style="196" customWidth="1"/>
    <col min="2585" max="2585" width="16.42578125" style="196" customWidth="1"/>
    <col min="2586" max="2593" width="0" style="196" hidden="1" customWidth="1"/>
    <col min="2594" max="2594" width="11.85546875" style="196" customWidth="1"/>
    <col min="2595" max="2596" width="11.42578125" style="196" customWidth="1"/>
    <col min="2597" max="2825" width="9.140625" style="196"/>
    <col min="2826" max="2826" width="19.140625" style="196" customWidth="1"/>
    <col min="2827" max="2834" width="0" style="196" hidden="1" customWidth="1"/>
    <col min="2835" max="2835" width="10.42578125" style="196" customWidth="1"/>
    <col min="2836" max="2837" width="14.5703125" style="196" customWidth="1"/>
    <col min="2838" max="2839" width="10.42578125" style="196" customWidth="1"/>
    <col min="2840" max="2840" width="2.140625" style="196" customWidth="1"/>
    <col min="2841" max="2841" width="16.42578125" style="196" customWidth="1"/>
    <col min="2842" max="2849" width="0" style="196" hidden="1" customWidth="1"/>
    <col min="2850" max="2850" width="11.85546875" style="196" customWidth="1"/>
    <col min="2851" max="2852" width="11.42578125" style="196" customWidth="1"/>
    <col min="2853" max="3081" width="9.140625" style="196"/>
    <col min="3082" max="3082" width="19.140625" style="196" customWidth="1"/>
    <col min="3083" max="3090" width="0" style="196" hidden="1" customWidth="1"/>
    <col min="3091" max="3091" width="10.42578125" style="196" customWidth="1"/>
    <col min="3092" max="3093" width="14.5703125" style="196" customWidth="1"/>
    <col min="3094" max="3095" width="10.42578125" style="196" customWidth="1"/>
    <col min="3096" max="3096" width="2.140625" style="196" customWidth="1"/>
    <col min="3097" max="3097" width="16.42578125" style="196" customWidth="1"/>
    <col min="3098" max="3105" width="0" style="196" hidden="1" customWidth="1"/>
    <col min="3106" max="3106" width="11.85546875" style="196" customWidth="1"/>
    <col min="3107" max="3108" width="11.42578125" style="196" customWidth="1"/>
    <col min="3109" max="3337" width="9.140625" style="196"/>
    <col min="3338" max="3338" width="19.140625" style="196" customWidth="1"/>
    <col min="3339" max="3346" width="0" style="196" hidden="1" customWidth="1"/>
    <col min="3347" max="3347" width="10.42578125" style="196" customWidth="1"/>
    <col min="3348" max="3349" width="14.5703125" style="196" customWidth="1"/>
    <col min="3350" max="3351" width="10.42578125" style="196" customWidth="1"/>
    <col min="3352" max="3352" width="2.140625" style="196" customWidth="1"/>
    <col min="3353" max="3353" width="16.42578125" style="196" customWidth="1"/>
    <col min="3354" max="3361" width="0" style="196" hidden="1" customWidth="1"/>
    <col min="3362" max="3362" width="11.85546875" style="196" customWidth="1"/>
    <col min="3363" max="3364" width="11.42578125" style="196" customWidth="1"/>
    <col min="3365" max="3593" width="9.140625" style="196"/>
    <col min="3594" max="3594" width="19.140625" style="196" customWidth="1"/>
    <col min="3595" max="3602" width="0" style="196" hidden="1" customWidth="1"/>
    <col min="3603" max="3603" width="10.42578125" style="196" customWidth="1"/>
    <col min="3604" max="3605" width="14.5703125" style="196" customWidth="1"/>
    <col min="3606" max="3607" width="10.42578125" style="196" customWidth="1"/>
    <col min="3608" max="3608" width="2.140625" style="196" customWidth="1"/>
    <col min="3609" max="3609" width="16.42578125" style="196" customWidth="1"/>
    <col min="3610" max="3617" width="0" style="196" hidden="1" customWidth="1"/>
    <col min="3618" max="3618" width="11.85546875" style="196" customWidth="1"/>
    <col min="3619" max="3620" width="11.42578125" style="196" customWidth="1"/>
    <col min="3621" max="3849" width="9.140625" style="196"/>
    <col min="3850" max="3850" width="19.140625" style="196" customWidth="1"/>
    <col min="3851" max="3858" width="0" style="196" hidden="1" customWidth="1"/>
    <col min="3859" max="3859" width="10.42578125" style="196" customWidth="1"/>
    <col min="3860" max="3861" width="14.5703125" style="196" customWidth="1"/>
    <col min="3862" max="3863" width="10.42578125" style="196" customWidth="1"/>
    <col min="3864" max="3864" width="2.140625" style="196" customWidth="1"/>
    <col min="3865" max="3865" width="16.42578125" style="196" customWidth="1"/>
    <col min="3866" max="3873" width="0" style="196" hidden="1" customWidth="1"/>
    <col min="3874" max="3874" width="11.85546875" style="196" customWidth="1"/>
    <col min="3875" max="3876" width="11.42578125" style="196" customWidth="1"/>
    <col min="3877" max="4105" width="9.140625" style="196"/>
    <col min="4106" max="4106" width="19.140625" style="196" customWidth="1"/>
    <col min="4107" max="4114" width="0" style="196" hidden="1" customWidth="1"/>
    <col min="4115" max="4115" width="10.42578125" style="196" customWidth="1"/>
    <col min="4116" max="4117" width="14.5703125" style="196" customWidth="1"/>
    <col min="4118" max="4119" width="10.42578125" style="196" customWidth="1"/>
    <col min="4120" max="4120" width="2.140625" style="196" customWidth="1"/>
    <col min="4121" max="4121" width="16.42578125" style="196" customWidth="1"/>
    <col min="4122" max="4129" width="0" style="196" hidden="1" customWidth="1"/>
    <col min="4130" max="4130" width="11.85546875" style="196" customWidth="1"/>
    <col min="4131" max="4132" width="11.42578125" style="196" customWidth="1"/>
    <col min="4133" max="4361" width="9.140625" style="196"/>
    <col min="4362" max="4362" width="19.140625" style="196" customWidth="1"/>
    <col min="4363" max="4370" width="0" style="196" hidden="1" customWidth="1"/>
    <col min="4371" max="4371" width="10.42578125" style="196" customWidth="1"/>
    <col min="4372" max="4373" width="14.5703125" style="196" customWidth="1"/>
    <col min="4374" max="4375" width="10.42578125" style="196" customWidth="1"/>
    <col min="4376" max="4376" width="2.140625" style="196" customWidth="1"/>
    <col min="4377" max="4377" width="16.42578125" style="196" customWidth="1"/>
    <col min="4378" max="4385" width="0" style="196" hidden="1" customWidth="1"/>
    <col min="4386" max="4386" width="11.85546875" style="196" customWidth="1"/>
    <col min="4387" max="4388" width="11.42578125" style="196" customWidth="1"/>
    <col min="4389" max="4617" width="9.140625" style="196"/>
    <col min="4618" max="4618" width="19.140625" style="196" customWidth="1"/>
    <col min="4619" max="4626" width="0" style="196" hidden="1" customWidth="1"/>
    <col min="4627" max="4627" width="10.42578125" style="196" customWidth="1"/>
    <col min="4628" max="4629" width="14.5703125" style="196" customWidth="1"/>
    <col min="4630" max="4631" width="10.42578125" style="196" customWidth="1"/>
    <col min="4632" max="4632" width="2.140625" style="196" customWidth="1"/>
    <col min="4633" max="4633" width="16.42578125" style="196" customWidth="1"/>
    <col min="4634" max="4641" width="0" style="196" hidden="1" customWidth="1"/>
    <col min="4642" max="4642" width="11.85546875" style="196" customWidth="1"/>
    <col min="4643" max="4644" width="11.42578125" style="196" customWidth="1"/>
    <col min="4645" max="4873" width="9.140625" style="196"/>
    <col min="4874" max="4874" width="19.140625" style="196" customWidth="1"/>
    <col min="4875" max="4882" width="0" style="196" hidden="1" customWidth="1"/>
    <col min="4883" max="4883" width="10.42578125" style="196" customWidth="1"/>
    <col min="4884" max="4885" width="14.5703125" style="196" customWidth="1"/>
    <col min="4886" max="4887" width="10.42578125" style="196" customWidth="1"/>
    <col min="4888" max="4888" width="2.140625" style="196" customWidth="1"/>
    <col min="4889" max="4889" width="16.42578125" style="196" customWidth="1"/>
    <col min="4890" max="4897" width="0" style="196" hidden="1" customWidth="1"/>
    <col min="4898" max="4898" width="11.85546875" style="196" customWidth="1"/>
    <col min="4899" max="4900" width="11.42578125" style="196" customWidth="1"/>
    <col min="4901" max="5129" width="9.140625" style="196"/>
    <col min="5130" max="5130" width="19.140625" style="196" customWidth="1"/>
    <col min="5131" max="5138" width="0" style="196" hidden="1" customWidth="1"/>
    <col min="5139" max="5139" width="10.42578125" style="196" customWidth="1"/>
    <col min="5140" max="5141" width="14.5703125" style="196" customWidth="1"/>
    <col min="5142" max="5143" width="10.42578125" style="196" customWidth="1"/>
    <col min="5144" max="5144" width="2.140625" style="196" customWidth="1"/>
    <col min="5145" max="5145" width="16.42578125" style="196" customWidth="1"/>
    <col min="5146" max="5153" width="0" style="196" hidden="1" customWidth="1"/>
    <col min="5154" max="5154" width="11.85546875" style="196" customWidth="1"/>
    <col min="5155" max="5156" width="11.42578125" style="196" customWidth="1"/>
    <col min="5157" max="5385" width="9.140625" style="196"/>
    <col min="5386" max="5386" width="19.140625" style="196" customWidth="1"/>
    <col min="5387" max="5394" width="0" style="196" hidden="1" customWidth="1"/>
    <col min="5395" max="5395" width="10.42578125" style="196" customWidth="1"/>
    <col min="5396" max="5397" width="14.5703125" style="196" customWidth="1"/>
    <col min="5398" max="5399" width="10.42578125" style="196" customWidth="1"/>
    <col min="5400" max="5400" width="2.140625" style="196" customWidth="1"/>
    <col min="5401" max="5401" width="16.42578125" style="196" customWidth="1"/>
    <col min="5402" max="5409" width="0" style="196" hidden="1" customWidth="1"/>
    <col min="5410" max="5410" width="11.85546875" style="196" customWidth="1"/>
    <col min="5411" max="5412" width="11.42578125" style="196" customWidth="1"/>
    <col min="5413" max="5641" width="9.140625" style="196"/>
    <col min="5642" max="5642" width="19.140625" style="196" customWidth="1"/>
    <col min="5643" max="5650" width="0" style="196" hidden="1" customWidth="1"/>
    <col min="5651" max="5651" width="10.42578125" style="196" customWidth="1"/>
    <col min="5652" max="5653" width="14.5703125" style="196" customWidth="1"/>
    <col min="5654" max="5655" width="10.42578125" style="196" customWidth="1"/>
    <col min="5656" max="5656" width="2.140625" style="196" customWidth="1"/>
    <col min="5657" max="5657" width="16.42578125" style="196" customWidth="1"/>
    <col min="5658" max="5665" width="0" style="196" hidden="1" customWidth="1"/>
    <col min="5666" max="5666" width="11.85546875" style="196" customWidth="1"/>
    <col min="5667" max="5668" width="11.42578125" style="196" customWidth="1"/>
    <col min="5669" max="5897" width="9.140625" style="196"/>
    <col min="5898" max="5898" width="19.140625" style="196" customWidth="1"/>
    <col min="5899" max="5906" width="0" style="196" hidden="1" customWidth="1"/>
    <col min="5907" max="5907" width="10.42578125" style="196" customWidth="1"/>
    <col min="5908" max="5909" width="14.5703125" style="196" customWidth="1"/>
    <col min="5910" max="5911" width="10.42578125" style="196" customWidth="1"/>
    <col min="5912" max="5912" width="2.140625" style="196" customWidth="1"/>
    <col min="5913" max="5913" width="16.42578125" style="196" customWidth="1"/>
    <col min="5914" max="5921" width="0" style="196" hidden="1" customWidth="1"/>
    <col min="5922" max="5922" width="11.85546875" style="196" customWidth="1"/>
    <col min="5923" max="5924" width="11.42578125" style="196" customWidth="1"/>
    <col min="5925" max="6153" width="9.140625" style="196"/>
    <col min="6154" max="6154" width="19.140625" style="196" customWidth="1"/>
    <col min="6155" max="6162" width="0" style="196" hidden="1" customWidth="1"/>
    <col min="6163" max="6163" width="10.42578125" style="196" customWidth="1"/>
    <col min="6164" max="6165" width="14.5703125" style="196" customWidth="1"/>
    <col min="6166" max="6167" width="10.42578125" style="196" customWidth="1"/>
    <col min="6168" max="6168" width="2.140625" style="196" customWidth="1"/>
    <col min="6169" max="6169" width="16.42578125" style="196" customWidth="1"/>
    <col min="6170" max="6177" width="0" style="196" hidden="1" customWidth="1"/>
    <col min="6178" max="6178" width="11.85546875" style="196" customWidth="1"/>
    <col min="6179" max="6180" width="11.42578125" style="196" customWidth="1"/>
    <col min="6181" max="6409" width="9.140625" style="196"/>
    <col min="6410" max="6410" width="19.140625" style="196" customWidth="1"/>
    <col min="6411" max="6418" width="0" style="196" hidden="1" customWidth="1"/>
    <col min="6419" max="6419" width="10.42578125" style="196" customWidth="1"/>
    <col min="6420" max="6421" width="14.5703125" style="196" customWidth="1"/>
    <col min="6422" max="6423" width="10.42578125" style="196" customWidth="1"/>
    <col min="6424" max="6424" width="2.140625" style="196" customWidth="1"/>
    <col min="6425" max="6425" width="16.42578125" style="196" customWidth="1"/>
    <col min="6426" max="6433" width="0" style="196" hidden="1" customWidth="1"/>
    <col min="6434" max="6434" width="11.85546875" style="196" customWidth="1"/>
    <col min="6435" max="6436" width="11.42578125" style="196" customWidth="1"/>
    <col min="6437" max="6665" width="9.140625" style="196"/>
    <col min="6666" max="6666" width="19.140625" style="196" customWidth="1"/>
    <col min="6667" max="6674" width="0" style="196" hidden="1" customWidth="1"/>
    <col min="6675" max="6675" width="10.42578125" style="196" customWidth="1"/>
    <col min="6676" max="6677" width="14.5703125" style="196" customWidth="1"/>
    <col min="6678" max="6679" width="10.42578125" style="196" customWidth="1"/>
    <col min="6680" max="6680" width="2.140625" style="196" customWidth="1"/>
    <col min="6681" max="6681" width="16.42578125" style="196" customWidth="1"/>
    <col min="6682" max="6689" width="0" style="196" hidden="1" customWidth="1"/>
    <col min="6690" max="6690" width="11.85546875" style="196" customWidth="1"/>
    <col min="6691" max="6692" width="11.42578125" style="196" customWidth="1"/>
    <col min="6693" max="6921" width="9.140625" style="196"/>
    <col min="6922" max="6922" width="19.140625" style="196" customWidth="1"/>
    <col min="6923" max="6930" width="0" style="196" hidden="1" customWidth="1"/>
    <col min="6931" max="6931" width="10.42578125" style="196" customWidth="1"/>
    <col min="6932" max="6933" width="14.5703125" style="196" customWidth="1"/>
    <col min="6934" max="6935" width="10.42578125" style="196" customWidth="1"/>
    <col min="6936" max="6936" width="2.140625" style="196" customWidth="1"/>
    <col min="6937" max="6937" width="16.42578125" style="196" customWidth="1"/>
    <col min="6938" max="6945" width="0" style="196" hidden="1" customWidth="1"/>
    <col min="6946" max="6946" width="11.85546875" style="196" customWidth="1"/>
    <col min="6947" max="6948" width="11.42578125" style="196" customWidth="1"/>
    <col min="6949" max="7177" width="9.140625" style="196"/>
    <col min="7178" max="7178" width="19.140625" style="196" customWidth="1"/>
    <col min="7179" max="7186" width="0" style="196" hidden="1" customWidth="1"/>
    <col min="7187" max="7187" width="10.42578125" style="196" customWidth="1"/>
    <col min="7188" max="7189" width="14.5703125" style="196" customWidth="1"/>
    <col min="7190" max="7191" width="10.42578125" style="196" customWidth="1"/>
    <col min="7192" max="7192" width="2.140625" style="196" customWidth="1"/>
    <col min="7193" max="7193" width="16.42578125" style="196" customWidth="1"/>
    <col min="7194" max="7201" width="0" style="196" hidden="1" customWidth="1"/>
    <col min="7202" max="7202" width="11.85546875" style="196" customWidth="1"/>
    <col min="7203" max="7204" width="11.42578125" style="196" customWidth="1"/>
    <col min="7205" max="7433" width="9.140625" style="196"/>
    <col min="7434" max="7434" width="19.140625" style="196" customWidth="1"/>
    <col min="7435" max="7442" width="0" style="196" hidden="1" customWidth="1"/>
    <col min="7443" max="7443" width="10.42578125" style="196" customWidth="1"/>
    <col min="7444" max="7445" width="14.5703125" style="196" customWidth="1"/>
    <col min="7446" max="7447" width="10.42578125" style="196" customWidth="1"/>
    <col min="7448" max="7448" width="2.140625" style="196" customWidth="1"/>
    <col min="7449" max="7449" width="16.42578125" style="196" customWidth="1"/>
    <col min="7450" max="7457" width="0" style="196" hidden="1" customWidth="1"/>
    <col min="7458" max="7458" width="11.85546875" style="196" customWidth="1"/>
    <col min="7459" max="7460" width="11.42578125" style="196" customWidth="1"/>
    <col min="7461" max="7689" width="9.140625" style="196"/>
    <col min="7690" max="7690" width="19.140625" style="196" customWidth="1"/>
    <col min="7691" max="7698" width="0" style="196" hidden="1" customWidth="1"/>
    <col min="7699" max="7699" width="10.42578125" style="196" customWidth="1"/>
    <col min="7700" max="7701" width="14.5703125" style="196" customWidth="1"/>
    <col min="7702" max="7703" width="10.42578125" style="196" customWidth="1"/>
    <col min="7704" max="7704" width="2.140625" style="196" customWidth="1"/>
    <col min="7705" max="7705" width="16.42578125" style="196" customWidth="1"/>
    <col min="7706" max="7713" width="0" style="196" hidden="1" customWidth="1"/>
    <col min="7714" max="7714" width="11.85546875" style="196" customWidth="1"/>
    <col min="7715" max="7716" width="11.42578125" style="196" customWidth="1"/>
    <col min="7717" max="7945" width="9.140625" style="196"/>
    <col min="7946" max="7946" width="19.140625" style="196" customWidth="1"/>
    <col min="7947" max="7954" width="0" style="196" hidden="1" customWidth="1"/>
    <col min="7955" max="7955" width="10.42578125" style="196" customWidth="1"/>
    <col min="7956" max="7957" width="14.5703125" style="196" customWidth="1"/>
    <col min="7958" max="7959" width="10.42578125" style="196" customWidth="1"/>
    <col min="7960" max="7960" width="2.140625" style="196" customWidth="1"/>
    <col min="7961" max="7961" width="16.42578125" style="196" customWidth="1"/>
    <col min="7962" max="7969" width="0" style="196" hidden="1" customWidth="1"/>
    <col min="7970" max="7970" width="11.85546875" style="196" customWidth="1"/>
    <col min="7971" max="7972" width="11.42578125" style="196" customWidth="1"/>
    <col min="7973" max="8201" width="9.140625" style="196"/>
    <col min="8202" max="8202" width="19.140625" style="196" customWidth="1"/>
    <col min="8203" max="8210" width="0" style="196" hidden="1" customWidth="1"/>
    <col min="8211" max="8211" width="10.42578125" style="196" customWidth="1"/>
    <col min="8212" max="8213" width="14.5703125" style="196" customWidth="1"/>
    <col min="8214" max="8215" width="10.42578125" style="196" customWidth="1"/>
    <col min="8216" max="8216" width="2.140625" style="196" customWidth="1"/>
    <col min="8217" max="8217" width="16.42578125" style="196" customWidth="1"/>
    <col min="8218" max="8225" width="0" style="196" hidden="1" customWidth="1"/>
    <col min="8226" max="8226" width="11.85546875" style="196" customWidth="1"/>
    <col min="8227" max="8228" width="11.42578125" style="196" customWidth="1"/>
    <col min="8229" max="8457" width="9.140625" style="196"/>
    <col min="8458" max="8458" width="19.140625" style="196" customWidth="1"/>
    <col min="8459" max="8466" width="0" style="196" hidden="1" customWidth="1"/>
    <col min="8467" max="8467" width="10.42578125" style="196" customWidth="1"/>
    <col min="8468" max="8469" width="14.5703125" style="196" customWidth="1"/>
    <col min="8470" max="8471" width="10.42578125" style="196" customWidth="1"/>
    <col min="8472" max="8472" width="2.140625" style="196" customWidth="1"/>
    <col min="8473" max="8473" width="16.42578125" style="196" customWidth="1"/>
    <col min="8474" max="8481" width="0" style="196" hidden="1" customWidth="1"/>
    <col min="8482" max="8482" width="11.85546875" style="196" customWidth="1"/>
    <col min="8483" max="8484" width="11.42578125" style="196" customWidth="1"/>
    <col min="8485" max="8713" width="9.140625" style="196"/>
    <col min="8714" max="8714" width="19.140625" style="196" customWidth="1"/>
    <col min="8715" max="8722" width="0" style="196" hidden="1" customWidth="1"/>
    <col min="8723" max="8723" width="10.42578125" style="196" customWidth="1"/>
    <col min="8724" max="8725" width="14.5703125" style="196" customWidth="1"/>
    <col min="8726" max="8727" width="10.42578125" style="196" customWidth="1"/>
    <col min="8728" max="8728" width="2.140625" style="196" customWidth="1"/>
    <col min="8729" max="8729" width="16.42578125" style="196" customWidth="1"/>
    <col min="8730" max="8737" width="0" style="196" hidden="1" customWidth="1"/>
    <col min="8738" max="8738" width="11.85546875" style="196" customWidth="1"/>
    <col min="8739" max="8740" width="11.42578125" style="196" customWidth="1"/>
    <col min="8741" max="8969" width="9.140625" style="196"/>
    <col min="8970" max="8970" width="19.140625" style="196" customWidth="1"/>
    <col min="8971" max="8978" width="0" style="196" hidden="1" customWidth="1"/>
    <col min="8979" max="8979" width="10.42578125" style="196" customWidth="1"/>
    <col min="8980" max="8981" width="14.5703125" style="196" customWidth="1"/>
    <col min="8982" max="8983" width="10.42578125" style="196" customWidth="1"/>
    <col min="8984" max="8984" width="2.140625" style="196" customWidth="1"/>
    <col min="8985" max="8985" width="16.42578125" style="196" customWidth="1"/>
    <col min="8986" max="8993" width="0" style="196" hidden="1" customWidth="1"/>
    <col min="8994" max="8994" width="11.85546875" style="196" customWidth="1"/>
    <col min="8995" max="8996" width="11.42578125" style="196" customWidth="1"/>
    <col min="8997" max="9225" width="9.140625" style="196"/>
    <col min="9226" max="9226" width="19.140625" style="196" customWidth="1"/>
    <col min="9227" max="9234" width="0" style="196" hidden="1" customWidth="1"/>
    <col min="9235" max="9235" width="10.42578125" style="196" customWidth="1"/>
    <col min="9236" max="9237" width="14.5703125" style="196" customWidth="1"/>
    <col min="9238" max="9239" width="10.42578125" style="196" customWidth="1"/>
    <col min="9240" max="9240" width="2.140625" style="196" customWidth="1"/>
    <col min="9241" max="9241" width="16.42578125" style="196" customWidth="1"/>
    <col min="9242" max="9249" width="0" style="196" hidden="1" customWidth="1"/>
    <col min="9250" max="9250" width="11.85546875" style="196" customWidth="1"/>
    <col min="9251" max="9252" width="11.42578125" style="196" customWidth="1"/>
    <col min="9253" max="9481" width="9.140625" style="196"/>
    <col min="9482" max="9482" width="19.140625" style="196" customWidth="1"/>
    <col min="9483" max="9490" width="0" style="196" hidden="1" customWidth="1"/>
    <col min="9491" max="9491" width="10.42578125" style="196" customWidth="1"/>
    <col min="9492" max="9493" width="14.5703125" style="196" customWidth="1"/>
    <col min="9494" max="9495" width="10.42578125" style="196" customWidth="1"/>
    <col min="9496" max="9496" width="2.140625" style="196" customWidth="1"/>
    <col min="9497" max="9497" width="16.42578125" style="196" customWidth="1"/>
    <col min="9498" max="9505" width="0" style="196" hidden="1" customWidth="1"/>
    <col min="9506" max="9506" width="11.85546875" style="196" customWidth="1"/>
    <col min="9507" max="9508" width="11.42578125" style="196" customWidth="1"/>
    <col min="9509" max="9737" width="9.140625" style="196"/>
    <col min="9738" max="9738" width="19.140625" style="196" customWidth="1"/>
    <col min="9739" max="9746" width="0" style="196" hidden="1" customWidth="1"/>
    <col min="9747" max="9747" width="10.42578125" style="196" customWidth="1"/>
    <col min="9748" max="9749" width="14.5703125" style="196" customWidth="1"/>
    <col min="9750" max="9751" width="10.42578125" style="196" customWidth="1"/>
    <col min="9752" max="9752" width="2.140625" style="196" customWidth="1"/>
    <col min="9753" max="9753" width="16.42578125" style="196" customWidth="1"/>
    <col min="9754" max="9761" width="0" style="196" hidden="1" customWidth="1"/>
    <col min="9762" max="9762" width="11.85546875" style="196" customWidth="1"/>
    <col min="9763" max="9764" width="11.42578125" style="196" customWidth="1"/>
    <col min="9765" max="9993" width="9.140625" style="196"/>
    <col min="9994" max="9994" width="19.140625" style="196" customWidth="1"/>
    <col min="9995" max="10002" width="0" style="196" hidden="1" customWidth="1"/>
    <col min="10003" max="10003" width="10.42578125" style="196" customWidth="1"/>
    <col min="10004" max="10005" width="14.5703125" style="196" customWidth="1"/>
    <col min="10006" max="10007" width="10.42578125" style="196" customWidth="1"/>
    <col min="10008" max="10008" width="2.140625" style="196" customWidth="1"/>
    <col min="10009" max="10009" width="16.42578125" style="196" customWidth="1"/>
    <col min="10010" max="10017" width="0" style="196" hidden="1" customWidth="1"/>
    <col min="10018" max="10018" width="11.85546875" style="196" customWidth="1"/>
    <col min="10019" max="10020" width="11.42578125" style="196" customWidth="1"/>
    <col min="10021" max="10249" width="9.140625" style="196"/>
    <col min="10250" max="10250" width="19.140625" style="196" customWidth="1"/>
    <col min="10251" max="10258" width="0" style="196" hidden="1" customWidth="1"/>
    <col min="10259" max="10259" width="10.42578125" style="196" customWidth="1"/>
    <col min="10260" max="10261" width="14.5703125" style="196" customWidth="1"/>
    <col min="10262" max="10263" width="10.42578125" style="196" customWidth="1"/>
    <col min="10264" max="10264" width="2.140625" style="196" customWidth="1"/>
    <col min="10265" max="10265" width="16.42578125" style="196" customWidth="1"/>
    <col min="10266" max="10273" width="0" style="196" hidden="1" customWidth="1"/>
    <col min="10274" max="10274" width="11.85546875" style="196" customWidth="1"/>
    <col min="10275" max="10276" width="11.42578125" style="196" customWidth="1"/>
    <col min="10277" max="10505" width="9.140625" style="196"/>
    <col min="10506" max="10506" width="19.140625" style="196" customWidth="1"/>
    <col min="10507" max="10514" width="0" style="196" hidden="1" customWidth="1"/>
    <col min="10515" max="10515" width="10.42578125" style="196" customWidth="1"/>
    <col min="10516" max="10517" width="14.5703125" style="196" customWidth="1"/>
    <col min="10518" max="10519" width="10.42578125" style="196" customWidth="1"/>
    <col min="10520" max="10520" width="2.140625" style="196" customWidth="1"/>
    <col min="10521" max="10521" width="16.42578125" style="196" customWidth="1"/>
    <col min="10522" max="10529" width="0" style="196" hidden="1" customWidth="1"/>
    <col min="10530" max="10530" width="11.85546875" style="196" customWidth="1"/>
    <col min="10531" max="10532" width="11.42578125" style="196" customWidth="1"/>
    <col min="10533" max="10761" width="9.140625" style="196"/>
    <col min="10762" max="10762" width="19.140625" style="196" customWidth="1"/>
    <col min="10763" max="10770" width="0" style="196" hidden="1" customWidth="1"/>
    <col min="10771" max="10771" width="10.42578125" style="196" customWidth="1"/>
    <col min="10772" max="10773" width="14.5703125" style="196" customWidth="1"/>
    <col min="10774" max="10775" width="10.42578125" style="196" customWidth="1"/>
    <col min="10776" max="10776" width="2.140625" style="196" customWidth="1"/>
    <col min="10777" max="10777" width="16.42578125" style="196" customWidth="1"/>
    <col min="10778" max="10785" width="0" style="196" hidden="1" customWidth="1"/>
    <col min="10786" max="10786" width="11.85546875" style="196" customWidth="1"/>
    <col min="10787" max="10788" width="11.42578125" style="196" customWidth="1"/>
    <col min="10789" max="11017" width="9.140625" style="196"/>
    <col min="11018" max="11018" width="19.140625" style="196" customWidth="1"/>
    <col min="11019" max="11026" width="0" style="196" hidden="1" customWidth="1"/>
    <col min="11027" max="11027" width="10.42578125" style="196" customWidth="1"/>
    <col min="11028" max="11029" width="14.5703125" style="196" customWidth="1"/>
    <col min="11030" max="11031" width="10.42578125" style="196" customWidth="1"/>
    <col min="11032" max="11032" width="2.140625" style="196" customWidth="1"/>
    <col min="11033" max="11033" width="16.42578125" style="196" customWidth="1"/>
    <col min="11034" max="11041" width="0" style="196" hidden="1" customWidth="1"/>
    <col min="11042" max="11042" width="11.85546875" style="196" customWidth="1"/>
    <col min="11043" max="11044" width="11.42578125" style="196" customWidth="1"/>
    <col min="11045" max="11273" width="9.140625" style="196"/>
    <col min="11274" max="11274" width="19.140625" style="196" customWidth="1"/>
    <col min="11275" max="11282" width="0" style="196" hidden="1" customWidth="1"/>
    <col min="11283" max="11283" width="10.42578125" style="196" customWidth="1"/>
    <col min="11284" max="11285" width="14.5703125" style="196" customWidth="1"/>
    <col min="11286" max="11287" width="10.42578125" style="196" customWidth="1"/>
    <col min="11288" max="11288" width="2.140625" style="196" customWidth="1"/>
    <col min="11289" max="11289" width="16.42578125" style="196" customWidth="1"/>
    <col min="11290" max="11297" width="0" style="196" hidden="1" customWidth="1"/>
    <col min="11298" max="11298" width="11.85546875" style="196" customWidth="1"/>
    <col min="11299" max="11300" width="11.42578125" style="196" customWidth="1"/>
    <col min="11301" max="11529" width="9.140625" style="196"/>
    <col min="11530" max="11530" width="19.140625" style="196" customWidth="1"/>
    <col min="11531" max="11538" width="0" style="196" hidden="1" customWidth="1"/>
    <col min="11539" max="11539" width="10.42578125" style="196" customWidth="1"/>
    <col min="11540" max="11541" width="14.5703125" style="196" customWidth="1"/>
    <col min="11542" max="11543" width="10.42578125" style="196" customWidth="1"/>
    <col min="11544" max="11544" width="2.140625" style="196" customWidth="1"/>
    <col min="11545" max="11545" width="16.42578125" style="196" customWidth="1"/>
    <col min="11546" max="11553" width="0" style="196" hidden="1" customWidth="1"/>
    <col min="11554" max="11554" width="11.85546875" style="196" customWidth="1"/>
    <col min="11555" max="11556" width="11.42578125" style="196" customWidth="1"/>
    <col min="11557" max="11785" width="9.140625" style="196"/>
    <col min="11786" max="11786" width="19.140625" style="196" customWidth="1"/>
    <col min="11787" max="11794" width="0" style="196" hidden="1" customWidth="1"/>
    <col min="11795" max="11795" width="10.42578125" style="196" customWidth="1"/>
    <col min="11796" max="11797" width="14.5703125" style="196" customWidth="1"/>
    <col min="11798" max="11799" width="10.42578125" style="196" customWidth="1"/>
    <col min="11800" max="11800" width="2.140625" style="196" customWidth="1"/>
    <col min="11801" max="11801" width="16.42578125" style="196" customWidth="1"/>
    <col min="11802" max="11809" width="0" style="196" hidden="1" customWidth="1"/>
    <col min="11810" max="11810" width="11.85546875" style="196" customWidth="1"/>
    <col min="11811" max="11812" width="11.42578125" style="196" customWidth="1"/>
    <col min="11813" max="12041" width="9.140625" style="196"/>
    <col min="12042" max="12042" width="19.140625" style="196" customWidth="1"/>
    <col min="12043" max="12050" width="0" style="196" hidden="1" customWidth="1"/>
    <col min="12051" max="12051" width="10.42578125" style="196" customWidth="1"/>
    <col min="12052" max="12053" width="14.5703125" style="196" customWidth="1"/>
    <col min="12054" max="12055" width="10.42578125" style="196" customWidth="1"/>
    <col min="12056" max="12056" width="2.140625" style="196" customWidth="1"/>
    <col min="12057" max="12057" width="16.42578125" style="196" customWidth="1"/>
    <col min="12058" max="12065" width="0" style="196" hidden="1" customWidth="1"/>
    <col min="12066" max="12066" width="11.85546875" style="196" customWidth="1"/>
    <col min="12067" max="12068" width="11.42578125" style="196" customWidth="1"/>
    <col min="12069" max="12297" width="9.140625" style="196"/>
    <col min="12298" max="12298" width="19.140625" style="196" customWidth="1"/>
    <col min="12299" max="12306" width="0" style="196" hidden="1" customWidth="1"/>
    <col min="12307" max="12307" width="10.42578125" style="196" customWidth="1"/>
    <col min="12308" max="12309" width="14.5703125" style="196" customWidth="1"/>
    <col min="12310" max="12311" width="10.42578125" style="196" customWidth="1"/>
    <col min="12312" max="12312" width="2.140625" style="196" customWidth="1"/>
    <col min="12313" max="12313" width="16.42578125" style="196" customWidth="1"/>
    <col min="12314" max="12321" width="0" style="196" hidden="1" customWidth="1"/>
    <col min="12322" max="12322" width="11.85546875" style="196" customWidth="1"/>
    <col min="12323" max="12324" width="11.42578125" style="196" customWidth="1"/>
    <col min="12325" max="12553" width="9.140625" style="196"/>
    <col min="12554" max="12554" width="19.140625" style="196" customWidth="1"/>
    <col min="12555" max="12562" width="0" style="196" hidden="1" customWidth="1"/>
    <col min="12563" max="12563" width="10.42578125" style="196" customWidth="1"/>
    <col min="12564" max="12565" width="14.5703125" style="196" customWidth="1"/>
    <col min="12566" max="12567" width="10.42578125" style="196" customWidth="1"/>
    <col min="12568" max="12568" width="2.140625" style="196" customWidth="1"/>
    <col min="12569" max="12569" width="16.42578125" style="196" customWidth="1"/>
    <col min="12570" max="12577" width="0" style="196" hidden="1" customWidth="1"/>
    <col min="12578" max="12578" width="11.85546875" style="196" customWidth="1"/>
    <col min="12579" max="12580" width="11.42578125" style="196" customWidth="1"/>
    <col min="12581" max="12809" width="9.140625" style="196"/>
    <col min="12810" max="12810" width="19.140625" style="196" customWidth="1"/>
    <col min="12811" max="12818" width="0" style="196" hidden="1" customWidth="1"/>
    <col min="12819" max="12819" width="10.42578125" style="196" customWidth="1"/>
    <col min="12820" max="12821" width="14.5703125" style="196" customWidth="1"/>
    <col min="12822" max="12823" width="10.42578125" style="196" customWidth="1"/>
    <col min="12824" max="12824" width="2.140625" style="196" customWidth="1"/>
    <col min="12825" max="12825" width="16.42578125" style="196" customWidth="1"/>
    <col min="12826" max="12833" width="0" style="196" hidden="1" customWidth="1"/>
    <col min="12834" max="12834" width="11.85546875" style="196" customWidth="1"/>
    <col min="12835" max="12836" width="11.42578125" style="196" customWidth="1"/>
    <col min="12837" max="13065" width="9.140625" style="196"/>
    <col min="13066" max="13066" width="19.140625" style="196" customWidth="1"/>
    <col min="13067" max="13074" width="0" style="196" hidden="1" customWidth="1"/>
    <col min="13075" max="13075" width="10.42578125" style="196" customWidth="1"/>
    <col min="13076" max="13077" width="14.5703125" style="196" customWidth="1"/>
    <col min="13078" max="13079" width="10.42578125" style="196" customWidth="1"/>
    <col min="13080" max="13080" width="2.140625" style="196" customWidth="1"/>
    <col min="13081" max="13081" width="16.42578125" style="196" customWidth="1"/>
    <col min="13082" max="13089" width="0" style="196" hidden="1" customWidth="1"/>
    <col min="13090" max="13090" width="11.85546875" style="196" customWidth="1"/>
    <col min="13091" max="13092" width="11.42578125" style="196" customWidth="1"/>
    <col min="13093" max="13321" width="9.140625" style="196"/>
    <col min="13322" max="13322" width="19.140625" style="196" customWidth="1"/>
    <col min="13323" max="13330" width="0" style="196" hidden="1" customWidth="1"/>
    <col min="13331" max="13331" width="10.42578125" style="196" customWidth="1"/>
    <col min="13332" max="13333" width="14.5703125" style="196" customWidth="1"/>
    <col min="13334" max="13335" width="10.42578125" style="196" customWidth="1"/>
    <col min="13336" max="13336" width="2.140625" style="196" customWidth="1"/>
    <col min="13337" max="13337" width="16.42578125" style="196" customWidth="1"/>
    <col min="13338" max="13345" width="0" style="196" hidden="1" customWidth="1"/>
    <col min="13346" max="13346" width="11.85546875" style="196" customWidth="1"/>
    <col min="13347" max="13348" width="11.42578125" style="196" customWidth="1"/>
    <col min="13349" max="13577" width="9.140625" style="196"/>
    <col min="13578" max="13578" width="19.140625" style="196" customWidth="1"/>
    <col min="13579" max="13586" width="0" style="196" hidden="1" customWidth="1"/>
    <col min="13587" max="13587" width="10.42578125" style="196" customWidth="1"/>
    <col min="13588" max="13589" width="14.5703125" style="196" customWidth="1"/>
    <col min="13590" max="13591" width="10.42578125" style="196" customWidth="1"/>
    <col min="13592" max="13592" width="2.140625" style="196" customWidth="1"/>
    <col min="13593" max="13593" width="16.42578125" style="196" customWidth="1"/>
    <col min="13594" max="13601" width="0" style="196" hidden="1" customWidth="1"/>
    <col min="13602" max="13602" width="11.85546875" style="196" customWidth="1"/>
    <col min="13603" max="13604" width="11.42578125" style="196" customWidth="1"/>
    <col min="13605" max="13833" width="9.140625" style="196"/>
    <col min="13834" max="13834" width="19.140625" style="196" customWidth="1"/>
    <col min="13835" max="13842" width="0" style="196" hidden="1" customWidth="1"/>
    <col min="13843" max="13843" width="10.42578125" style="196" customWidth="1"/>
    <col min="13844" max="13845" width="14.5703125" style="196" customWidth="1"/>
    <col min="13846" max="13847" width="10.42578125" style="196" customWidth="1"/>
    <col min="13848" max="13848" width="2.140625" style="196" customWidth="1"/>
    <col min="13849" max="13849" width="16.42578125" style="196" customWidth="1"/>
    <col min="13850" max="13857" width="0" style="196" hidden="1" customWidth="1"/>
    <col min="13858" max="13858" width="11.85546875" style="196" customWidth="1"/>
    <col min="13859" max="13860" width="11.42578125" style="196" customWidth="1"/>
    <col min="13861" max="14089" width="9.140625" style="196"/>
    <col min="14090" max="14090" width="19.140625" style="196" customWidth="1"/>
    <col min="14091" max="14098" width="0" style="196" hidden="1" customWidth="1"/>
    <col min="14099" max="14099" width="10.42578125" style="196" customWidth="1"/>
    <col min="14100" max="14101" width="14.5703125" style="196" customWidth="1"/>
    <col min="14102" max="14103" width="10.42578125" style="196" customWidth="1"/>
    <col min="14104" max="14104" width="2.140625" style="196" customWidth="1"/>
    <col min="14105" max="14105" width="16.42578125" style="196" customWidth="1"/>
    <col min="14106" max="14113" width="0" style="196" hidden="1" customWidth="1"/>
    <col min="14114" max="14114" width="11.85546875" style="196" customWidth="1"/>
    <col min="14115" max="14116" width="11.42578125" style="196" customWidth="1"/>
    <col min="14117" max="14345" width="9.140625" style="196"/>
    <col min="14346" max="14346" width="19.140625" style="196" customWidth="1"/>
    <col min="14347" max="14354" width="0" style="196" hidden="1" customWidth="1"/>
    <col min="14355" max="14355" width="10.42578125" style="196" customWidth="1"/>
    <col min="14356" max="14357" width="14.5703125" style="196" customWidth="1"/>
    <col min="14358" max="14359" width="10.42578125" style="196" customWidth="1"/>
    <col min="14360" max="14360" width="2.140625" style="196" customWidth="1"/>
    <col min="14361" max="14361" width="16.42578125" style="196" customWidth="1"/>
    <col min="14362" max="14369" width="0" style="196" hidden="1" customWidth="1"/>
    <col min="14370" max="14370" width="11.85546875" style="196" customWidth="1"/>
    <col min="14371" max="14372" width="11.42578125" style="196" customWidth="1"/>
    <col min="14373" max="14601" width="9.140625" style="196"/>
    <col min="14602" max="14602" width="19.140625" style="196" customWidth="1"/>
    <col min="14603" max="14610" width="0" style="196" hidden="1" customWidth="1"/>
    <col min="14611" max="14611" width="10.42578125" style="196" customWidth="1"/>
    <col min="14612" max="14613" width="14.5703125" style="196" customWidth="1"/>
    <col min="14614" max="14615" width="10.42578125" style="196" customWidth="1"/>
    <col min="14616" max="14616" width="2.140625" style="196" customWidth="1"/>
    <col min="14617" max="14617" width="16.42578125" style="196" customWidth="1"/>
    <col min="14618" max="14625" width="0" style="196" hidden="1" customWidth="1"/>
    <col min="14626" max="14626" width="11.85546875" style="196" customWidth="1"/>
    <col min="14627" max="14628" width="11.42578125" style="196" customWidth="1"/>
    <col min="14629" max="14857" width="9.140625" style="196"/>
    <col min="14858" max="14858" width="19.140625" style="196" customWidth="1"/>
    <col min="14859" max="14866" width="0" style="196" hidden="1" customWidth="1"/>
    <col min="14867" max="14867" width="10.42578125" style="196" customWidth="1"/>
    <col min="14868" max="14869" width="14.5703125" style="196" customWidth="1"/>
    <col min="14870" max="14871" width="10.42578125" style="196" customWidth="1"/>
    <col min="14872" max="14872" width="2.140625" style="196" customWidth="1"/>
    <col min="14873" max="14873" width="16.42578125" style="196" customWidth="1"/>
    <col min="14874" max="14881" width="0" style="196" hidden="1" customWidth="1"/>
    <col min="14882" max="14882" width="11.85546875" style="196" customWidth="1"/>
    <col min="14883" max="14884" width="11.42578125" style="196" customWidth="1"/>
    <col min="14885" max="15113" width="9.140625" style="196"/>
    <col min="15114" max="15114" width="19.140625" style="196" customWidth="1"/>
    <col min="15115" max="15122" width="0" style="196" hidden="1" customWidth="1"/>
    <col min="15123" max="15123" width="10.42578125" style="196" customWidth="1"/>
    <col min="15124" max="15125" width="14.5703125" style="196" customWidth="1"/>
    <col min="15126" max="15127" width="10.42578125" style="196" customWidth="1"/>
    <col min="15128" max="15128" width="2.140625" style="196" customWidth="1"/>
    <col min="15129" max="15129" width="16.42578125" style="196" customWidth="1"/>
    <col min="15130" max="15137" width="0" style="196" hidden="1" customWidth="1"/>
    <col min="15138" max="15138" width="11.85546875" style="196" customWidth="1"/>
    <col min="15139" max="15140" width="11.42578125" style="196" customWidth="1"/>
    <col min="15141" max="15369" width="9.140625" style="196"/>
    <col min="15370" max="15370" width="19.140625" style="196" customWidth="1"/>
    <col min="15371" max="15378" width="0" style="196" hidden="1" customWidth="1"/>
    <col min="15379" max="15379" width="10.42578125" style="196" customWidth="1"/>
    <col min="15380" max="15381" width="14.5703125" style="196" customWidth="1"/>
    <col min="15382" max="15383" width="10.42578125" style="196" customWidth="1"/>
    <col min="15384" max="15384" width="2.140625" style="196" customWidth="1"/>
    <col min="15385" max="15385" width="16.42578125" style="196" customWidth="1"/>
    <col min="15386" max="15393" width="0" style="196" hidden="1" customWidth="1"/>
    <col min="15394" max="15394" width="11.85546875" style="196" customWidth="1"/>
    <col min="15395" max="15396" width="11.42578125" style="196" customWidth="1"/>
    <col min="15397" max="15625" width="9.140625" style="196"/>
    <col min="15626" max="15626" width="19.140625" style="196" customWidth="1"/>
    <col min="15627" max="15634" width="0" style="196" hidden="1" customWidth="1"/>
    <col min="15635" max="15635" width="10.42578125" style="196" customWidth="1"/>
    <col min="15636" max="15637" width="14.5703125" style="196" customWidth="1"/>
    <col min="15638" max="15639" width="10.42578125" style="196" customWidth="1"/>
    <col min="15640" max="15640" width="2.140625" style="196" customWidth="1"/>
    <col min="15641" max="15641" width="16.42578125" style="196" customWidth="1"/>
    <col min="15642" max="15649" width="0" style="196" hidden="1" customWidth="1"/>
    <col min="15650" max="15650" width="11.85546875" style="196" customWidth="1"/>
    <col min="15651" max="15652" width="11.42578125" style="196" customWidth="1"/>
    <col min="15653" max="15881" width="9.140625" style="196"/>
    <col min="15882" max="15882" width="19.140625" style="196" customWidth="1"/>
    <col min="15883" max="15890" width="0" style="196" hidden="1" customWidth="1"/>
    <col min="15891" max="15891" width="10.42578125" style="196" customWidth="1"/>
    <col min="15892" max="15893" width="14.5703125" style="196" customWidth="1"/>
    <col min="15894" max="15895" width="10.42578125" style="196" customWidth="1"/>
    <col min="15896" max="15896" width="2.140625" style="196" customWidth="1"/>
    <col min="15897" max="15897" width="16.42578125" style="196" customWidth="1"/>
    <col min="15898" max="15905" width="0" style="196" hidden="1" customWidth="1"/>
    <col min="15906" max="15906" width="11.85546875" style="196" customWidth="1"/>
    <col min="15907" max="15908" width="11.42578125" style="196" customWidth="1"/>
    <col min="15909" max="16137" width="9.140625" style="196"/>
    <col min="16138" max="16138" width="19.140625" style="196" customWidth="1"/>
    <col min="16139" max="16146" width="0" style="196" hidden="1" customWidth="1"/>
    <col min="16147" max="16147" width="10.42578125" style="196" customWidth="1"/>
    <col min="16148" max="16149" width="14.5703125" style="196" customWidth="1"/>
    <col min="16150" max="16151" width="10.42578125" style="196" customWidth="1"/>
    <col min="16152" max="16152" width="2.140625" style="196" customWidth="1"/>
    <col min="16153" max="16153" width="16.42578125" style="196" customWidth="1"/>
    <col min="16154" max="16161" width="0" style="196" hidden="1" customWidth="1"/>
    <col min="16162" max="16162" width="11.85546875" style="196" customWidth="1"/>
    <col min="16163" max="16164" width="11.42578125" style="196" customWidth="1"/>
    <col min="16165" max="16384" width="9.140625" style="196"/>
  </cols>
  <sheetData>
    <row r="1" spans="1:43" ht="15" customHeight="1">
      <c r="A1" s="1552" t="s">
        <v>137</v>
      </c>
      <c r="B1" s="1553"/>
      <c r="C1" s="1553"/>
      <c r="D1" s="1553"/>
      <c r="E1" s="1553"/>
      <c r="F1" s="1553"/>
      <c r="G1" s="1553"/>
      <c r="H1" s="1553"/>
      <c r="I1" s="1553"/>
      <c r="J1" s="1553"/>
      <c r="K1" s="1553"/>
      <c r="L1" s="1553"/>
      <c r="M1" s="1553"/>
      <c r="N1" s="1553"/>
      <c r="O1" s="1553"/>
      <c r="P1" s="1553"/>
      <c r="Q1" s="1553"/>
      <c r="R1" s="1553"/>
      <c r="S1" s="1553"/>
      <c r="T1" s="1553"/>
      <c r="U1" s="1553"/>
      <c r="V1" s="1553"/>
      <c r="W1" s="1553"/>
      <c r="X1" s="1553"/>
      <c r="Y1" s="1553"/>
      <c r="Z1" s="1553"/>
      <c r="AA1" s="1553"/>
      <c r="AB1" s="1553"/>
      <c r="AC1" s="1553"/>
      <c r="AD1" s="1553"/>
      <c r="AE1" s="1553"/>
      <c r="AF1" s="1553"/>
      <c r="AG1" s="1553"/>
      <c r="AH1" s="1553"/>
      <c r="AI1" s="1553"/>
      <c r="AJ1" s="1553"/>
      <c r="AK1" s="1553"/>
      <c r="AL1" s="1553"/>
      <c r="AM1" s="1553"/>
      <c r="AN1" s="1553"/>
      <c r="AO1" s="1553"/>
      <c r="AP1" s="1553"/>
      <c r="AQ1" s="1554"/>
    </row>
    <row r="2" spans="1:43" s="186" customFormat="1" ht="15" customHeight="1">
      <c r="A2" s="1555" t="s">
        <v>138</v>
      </c>
      <c r="B2" s="1556"/>
      <c r="C2" s="1556"/>
      <c r="D2" s="1556"/>
      <c r="E2" s="1556"/>
      <c r="F2" s="1556"/>
      <c r="G2" s="1556"/>
      <c r="H2" s="1556"/>
      <c r="I2" s="1556"/>
      <c r="J2" s="1556"/>
      <c r="K2" s="1556"/>
      <c r="L2" s="1556"/>
      <c r="M2" s="1556"/>
      <c r="N2" s="1556"/>
      <c r="O2" s="1556"/>
      <c r="P2" s="1556"/>
      <c r="Q2" s="1556"/>
      <c r="R2" s="1556"/>
      <c r="S2" s="1556"/>
      <c r="T2" s="1556"/>
      <c r="U2" s="1556"/>
      <c r="V2" s="1556"/>
      <c r="W2" s="1556"/>
      <c r="X2" s="1556"/>
      <c r="Y2" s="1556"/>
      <c r="Z2" s="1556"/>
      <c r="AA2" s="1556"/>
      <c r="AB2" s="1556"/>
      <c r="AC2" s="1556"/>
      <c r="AD2" s="1556"/>
      <c r="AE2" s="1556"/>
      <c r="AF2" s="1556"/>
      <c r="AG2" s="1556"/>
      <c r="AH2" s="1556"/>
      <c r="AI2" s="1556"/>
      <c r="AJ2" s="1556"/>
      <c r="AK2" s="1556"/>
      <c r="AL2" s="1556"/>
      <c r="AM2" s="1556"/>
      <c r="AN2" s="1556"/>
      <c r="AO2" s="1556"/>
      <c r="AP2" s="1556"/>
      <c r="AQ2" s="1557"/>
    </row>
    <row r="3" spans="1:43" s="197" customFormat="1" ht="15" customHeight="1">
      <c r="A3" s="1558" t="s">
        <v>139</v>
      </c>
      <c r="B3" s="1559"/>
      <c r="C3" s="1559"/>
      <c r="D3" s="1559"/>
      <c r="E3" s="1559"/>
      <c r="F3" s="1559"/>
      <c r="G3" s="1559"/>
      <c r="H3" s="1559"/>
      <c r="I3" s="1559"/>
      <c r="J3" s="1559"/>
      <c r="K3" s="1559"/>
      <c r="L3" s="1559"/>
      <c r="M3" s="1559"/>
      <c r="N3" s="1559"/>
      <c r="O3" s="1559"/>
      <c r="P3" s="1559"/>
      <c r="Q3" s="1559"/>
      <c r="R3" s="1559"/>
      <c r="S3" s="1559"/>
      <c r="T3" s="1559"/>
      <c r="U3" s="1559"/>
      <c r="V3" s="1559"/>
      <c r="W3" s="1559"/>
      <c r="X3" s="1559"/>
      <c r="Y3" s="1559"/>
      <c r="Z3" s="1559"/>
      <c r="AA3" s="1559"/>
      <c r="AB3" s="1559"/>
      <c r="AC3" s="1559"/>
      <c r="AD3" s="1559"/>
      <c r="AE3" s="1559"/>
      <c r="AF3" s="1559"/>
      <c r="AG3" s="1559"/>
      <c r="AH3" s="1559"/>
      <c r="AI3" s="1559"/>
      <c r="AJ3" s="1559"/>
      <c r="AK3" s="1559"/>
      <c r="AL3" s="1559"/>
      <c r="AM3" s="1559"/>
      <c r="AN3" s="1559"/>
      <c r="AO3" s="1559"/>
      <c r="AP3" s="1559"/>
      <c r="AQ3" s="1560"/>
    </row>
    <row r="4" spans="1:43" ht="13.5" customHeight="1">
      <c r="A4" s="1561" t="s">
        <v>140</v>
      </c>
      <c r="B4" s="1562"/>
      <c r="C4" s="1562"/>
      <c r="D4" s="1562"/>
      <c r="E4" s="1562"/>
      <c r="F4" s="1562"/>
      <c r="G4" s="1562"/>
      <c r="H4" s="1562"/>
      <c r="I4" s="1562"/>
      <c r="J4" s="1562"/>
      <c r="K4" s="1562"/>
      <c r="L4" s="1562"/>
      <c r="M4" s="1562"/>
      <c r="N4" s="1562"/>
      <c r="O4" s="1562"/>
      <c r="P4" s="1562"/>
      <c r="Q4" s="1562"/>
      <c r="R4" s="1562"/>
      <c r="S4" s="1562"/>
      <c r="T4" s="1562"/>
      <c r="U4" s="1562"/>
      <c r="V4" s="1562"/>
      <c r="W4" s="1562"/>
      <c r="X4" s="1562"/>
      <c r="Y4" s="1562"/>
      <c r="Z4" s="1562"/>
      <c r="AA4" s="1562"/>
      <c r="AB4" s="1562"/>
      <c r="AC4" s="1562"/>
      <c r="AD4" s="1562"/>
      <c r="AE4" s="1562"/>
      <c r="AF4" s="1562"/>
      <c r="AG4" s="1562"/>
      <c r="AH4" s="1562"/>
      <c r="AI4" s="1562"/>
      <c r="AJ4" s="1562"/>
      <c r="AK4" s="1562"/>
      <c r="AL4" s="1562"/>
      <c r="AM4" s="1562"/>
      <c r="AN4" s="1562"/>
      <c r="AO4" s="1562"/>
      <c r="AP4" s="1562"/>
      <c r="AQ4" s="1563"/>
    </row>
    <row r="5" spans="1:43" s="186" customFormat="1" ht="14.1" customHeight="1">
      <c r="A5" s="1131" t="s">
        <v>141</v>
      </c>
      <c r="B5" s="1170">
        <v>2007</v>
      </c>
      <c r="C5" s="1170">
        <v>2008</v>
      </c>
      <c r="D5" s="1170">
        <v>2009</v>
      </c>
      <c r="E5" s="1170">
        <v>2010</v>
      </c>
      <c r="F5" s="1170">
        <v>2011</v>
      </c>
      <c r="G5" s="1170">
        <v>2012</v>
      </c>
      <c r="H5" s="1170">
        <v>2013</v>
      </c>
      <c r="I5" s="1170">
        <v>2014</v>
      </c>
      <c r="J5" s="1170">
        <v>2015</v>
      </c>
      <c r="K5" s="1170">
        <v>2016</v>
      </c>
      <c r="L5" s="1170">
        <v>2017</v>
      </c>
      <c r="M5" s="1170">
        <v>2018</v>
      </c>
      <c r="N5" s="1547">
        <v>2019</v>
      </c>
      <c r="O5" s="1547"/>
      <c r="P5" s="1547" t="s">
        <v>142</v>
      </c>
      <c r="Q5" s="1547"/>
      <c r="R5" s="1547" t="s">
        <v>143</v>
      </c>
      <c r="S5" s="1547"/>
      <c r="T5" s="1547" t="s">
        <v>144</v>
      </c>
      <c r="U5" s="1547"/>
      <c r="V5" s="192"/>
      <c r="W5" s="192" t="s">
        <v>141</v>
      </c>
      <c r="X5" s="1170">
        <v>2007</v>
      </c>
      <c r="Y5" s="1170">
        <v>2008</v>
      </c>
      <c r="Z5" s="1170">
        <v>2009</v>
      </c>
      <c r="AA5" s="1170" t="s">
        <v>145</v>
      </c>
      <c r="AB5" s="1170" t="s">
        <v>146</v>
      </c>
      <c r="AC5" s="1170">
        <v>2012</v>
      </c>
      <c r="AD5" s="1170">
        <v>2013</v>
      </c>
      <c r="AE5" s="1170">
        <v>2014</v>
      </c>
      <c r="AF5" s="1170">
        <v>2015</v>
      </c>
      <c r="AG5" s="1170">
        <v>2016</v>
      </c>
      <c r="AH5" s="1170">
        <v>2017</v>
      </c>
      <c r="AI5" s="193">
        <v>2018</v>
      </c>
      <c r="AJ5" s="1547">
        <v>2019</v>
      </c>
      <c r="AK5" s="1547"/>
      <c r="AL5" s="1547" t="s">
        <v>142</v>
      </c>
      <c r="AM5" s="1547"/>
      <c r="AN5" s="1547" t="s">
        <v>143</v>
      </c>
      <c r="AO5" s="1547"/>
      <c r="AP5" s="1547" t="s">
        <v>144</v>
      </c>
      <c r="AQ5" s="1548"/>
    </row>
    <row r="6" spans="1:43" s="186" customFormat="1" ht="14.1" customHeight="1">
      <c r="A6" s="1132"/>
      <c r="B6" s="194"/>
      <c r="C6" s="194"/>
      <c r="D6" s="194"/>
      <c r="E6" s="194"/>
      <c r="F6" s="194"/>
      <c r="G6" s="194"/>
      <c r="H6" s="194"/>
      <c r="I6" s="194"/>
      <c r="J6" s="194"/>
      <c r="K6" s="194"/>
      <c r="L6" s="194"/>
      <c r="M6" s="194"/>
      <c r="N6" s="194" t="s">
        <v>147</v>
      </c>
      <c r="O6" s="194" t="s">
        <v>148</v>
      </c>
      <c r="P6" s="194" t="s">
        <v>147</v>
      </c>
      <c r="Q6" s="194" t="s">
        <v>148</v>
      </c>
      <c r="R6" s="194" t="s">
        <v>147</v>
      </c>
      <c r="S6" s="194" t="s">
        <v>148</v>
      </c>
      <c r="T6" s="194" t="s">
        <v>149</v>
      </c>
      <c r="U6" s="194" t="s">
        <v>150</v>
      </c>
      <c r="V6" s="195"/>
      <c r="W6" s="195"/>
      <c r="X6" s="194"/>
      <c r="Y6" s="193"/>
      <c r="Z6" s="193"/>
      <c r="AA6" s="193"/>
      <c r="AB6" s="193"/>
      <c r="AC6" s="193"/>
      <c r="AD6" s="193"/>
      <c r="AE6" s="193"/>
      <c r="AF6" s="194"/>
      <c r="AG6" s="193"/>
      <c r="AH6" s="193"/>
      <c r="AI6" s="193"/>
      <c r="AJ6" s="193" t="s">
        <v>147</v>
      </c>
      <c r="AK6" s="193" t="s">
        <v>148</v>
      </c>
      <c r="AL6" s="193" t="s">
        <v>147</v>
      </c>
      <c r="AM6" s="193" t="s">
        <v>148</v>
      </c>
      <c r="AN6" s="193" t="s">
        <v>147</v>
      </c>
      <c r="AO6" s="193" t="s">
        <v>148</v>
      </c>
      <c r="AP6" s="193" t="s">
        <v>149</v>
      </c>
      <c r="AQ6" s="1105" t="s">
        <v>150</v>
      </c>
    </row>
    <row r="7" spans="1:43" ht="14.1" customHeight="1">
      <c r="A7" s="1133" t="s">
        <v>132</v>
      </c>
      <c r="B7" s="166">
        <v>252155</v>
      </c>
      <c r="C7" s="166">
        <f t="shared" ref="C7:K7" si="0">SUM(C9:C35,Y7:Y34)</f>
        <v>257818</v>
      </c>
      <c r="D7" s="166">
        <f t="shared" si="0"/>
        <v>246777</v>
      </c>
      <c r="E7" s="166">
        <f t="shared" si="0"/>
        <v>254895</v>
      </c>
      <c r="F7" s="166">
        <f t="shared" si="0"/>
        <v>266243</v>
      </c>
      <c r="G7" s="166">
        <f t="shared" si="0"/>
        <v>282466</v>
      </c>
      <c r="H7" s="166">
        <f t="shared" si="0"/>
        <v>306413</v>
      </c>
      <c r="I7" s="166">
        <f t="shared" si="0"/>
        <v>307985</v>
      </c>
      <c r="J7" s="166">
        <f t="shared" si="0"/>
        <v>304651</v>
      </c>
      <c r="K7" s="166">
        <f t="shared" si="0"/>
        <v>318701</v>
      </c>
      <c r="L7" s="166">
        <f>SUM(L9:L35,AH7:AH35)</f>
        <v>316718</v>
      </c>
      <c r="M7" s="166">
        <f>SUM(M9:M35,AI7:AI35)</f>
        <v>310416</v>
      </c>
      <c r="N7" s="166">
        <f t="shared" ref="N7:S7" si="1">SUM(N9:N35,AJ7:AJ34)</f>
        <v>227703</v>
      </c>
      <c r="O7" s="166">
        <f t="shared" si="1"/>
        <v>88373</v>
      </c>
      <c r="P7" s="166">
        <f t="shared" si="1"/>
        <v>221050</v>
      </c>
      <c r="Q7" s="166">
        <f t="shared" si="1"/>
        <v>81201</v>
      </c>
      <c r="R7" s="166">
        <f t="shared" si="1"/>
        <v>223340</v>
      </c>
      <c r="S7" s="166">
        <f t="shared" si="1"/>
        <v>71938</v>
      </c>
      <c r="T7" s="166" t="s">
        <v>151</v>
      </c>
      <c r="U7" s="166" t="s">
        <v>151</v>
      </c>
      <c r="V7" s="167"/>
      <c r="W7" s="167" t="s">
        <v>152</v>
      </c>
      <c r="X7" s="168">
        <v>689</v>
      </c>
      <c r="Y7" s="169">
        <v>592</v>
      </c>
      <c r="Z7" s="169">
        <v>504</v>
      </c>
      <c r="AA7" s="170">
        <v>600</v>
      </c>
      <c r="AB7" s="170">
        <v>639</v>
      </c>
      <c r="AC7" s="170">
        <v>698</v>
      </c>
      <c r="AD7" s="170">
        <v>669</v>
      </c>
      <c r="AE7" s="170">
        <v>686</v>
      </c>
      <c r="AF7" s="173">
        <v>705</v>
      </c>
      <c r="AG7" s="170">
        <v>655</v>
      </c>
      <c r="AH7" s="173">
        <v>701</v>
      </c>
      <c r="AI7" s="173">
        <v>755</v>
      </c>
      <c r="AJ7" s="173">
        <v>570</v>
      </c>
      <c r="AK7" s="173">
        <v>187</v>
      </c>
      <c r="AL7" s="173">
        <v>447</v>
      </c>
      <c r="AM7" s="173">
        <v>175</v>
      </c>
      <c r="AN7" s="183">
        <v>468</v>
      </c>
      <c r="AO7" s="183">
        <v>182</v>
      </c>
      <c r="AP7" s="183" t="s">
        <v>151</v>
      </c>
      <c r="AQ7" s="1134" t="s">
        <v>151</v>
      </c>
    </row>
    <row r="8" spans="1:43" ht="14.1" customHeight="1">
      <c r="A8" s="1135"/>
      <c r="B8" s="171"/>
      <c r="C8" s="168"/>
      <c r="D8" s="183"/>
      <c r="E8" s="183"/>
      <c r="F8" s="183"/>
      <c r="G8" s="183"/>
      <c r="H8" s="183"/>
      <c r="I8" s="183"/>
      <c r="J8" s="183"/>
      <c r="K8" s="198"/>
      <c r="L8" s="198"/>
      <c r="M8" s="198"/>
      <c r="N8" s="198"/>
      <c r="O8" s="198"/>
      <c r="P8" s="198"/>
      <c r="Q8" s="198"/>
      <c r="R8" s="198"/>
      <c r="S8" s="198"/>
      <c r="T8" s="198"/>
      <c r="U8" s="198"/>
      <c r="V8" s="167"/>
      <c r="W8" s="167" t="s">
        <v>153</v>
      </c>
      <c r="X8" s="168">
        <v>1629</v>
      </c>
      <c r="Y8" s="172">
        <v>1996</v>
      </c>
      <c r="Z8" s="172">
        <v>1680</v>
      </c>
      <c r="AA8" s="173">
        <v>1785</v>
      </c>
      <c r="AB8" s="173">
        <v>1726</v>
      </c>
      <c r="AC8" s="173">
        <v>2113</v>
      </c>
      <c r="AD8" s="173">
        <v>1963</v>
      </c>
      <c r="AE8" s="173">
        <v>1868</v>
      </c>
      <c r="AF8" s="173">
        <v>1669</v>
      </c>
      <c r="AG8" s="173">
        <v>1818</v>
      </c>
      <c r="AH8" s="173">
        <v>1699</v>
      </c>
      <c r="AI8" s="173">
        <v>1790</v>
      </c>
      <c r="AJ8" s="173">
        <v>1416</v>
      </c>
      <c r="AK8" s="173">
        <v>480</v>
      </c>
      <c r="AL8" s="173">
        <v>1479</v>
      </c>
      <c r="AM8" s="173">
        <v>416</v>
      </c>
      <c r="AN8" s="173">
        <v>1599</v>
      </c>
      <c r="AO8" s="183">
        <v>355</v>
      </c>
      <c r="AP8" s="183" t="s">
        <v>151</v>
      </c>
      <c r="AQ8" s="1134" t="s">
        <v>151</v>
      </c>
    </row>
    <row r="9" spans="1:43" ht="14.1" customHeight="1">
      <c r="A9" s="1136" t="s">
        <v>154</v>
      </c>
      <c r="B9" s="168">
        <v>886</v>
      </c>
      <c r="C9" s="168">
        <v>996</v>
      </c>
      <c r="D9" s="168">
        <v>912</v>
      </c>
      <c r="E9" s="173">
        <v>977</v>
      </c>
      <c r="F9" s="173">
        <v>986</v>
      </c>
      <c r="G9" s="173">
        <v>988</v>
      </c>
      <c r="H9" s="173">
        <v>1016</v>
      </c>
      <c r="I9" s="173">
        <v>1089</v>
      </c>
      <c r="J9" s="173">
        <v>1042</v>
      </c>
      <c r="K9" s="173">
        <v>1026</v>
      </c>
      <c r="L9" s="173">
        <v>1061</v>
      </c>
      <c r="M9" s="173">
        <v>1052</v>
      </c>
      <c r="N9" s="173">
        <v>863</v>
      </c>
      <c r="O9" s="173">
        <v>229</v>
      </c>
      <c r="P9" s="173">
        <v>830</v>
      </c>
      <c r="Q9" s="173">
        <v>208</v>
      </c>
      <c r="R9" s="183">
        <v>802</v>
      </c>
      <c r="S9" s="183">
        <v>218</v>
      </c>
      <c r="T9" s="183" t="s">
        <v>151</v>
      </c>
      <c r="U9" s="183" t="s">
        <v>151</v>
      </c>
      <c r="V9" s="167"/>
      <c r="W9" s="167" t="s">
        <v>155</v>
      </c>
      <c r="X9" s="168">
        <v>1450</v>
      </c>
      <c r="Y9" s="172">
        <v>1564</v>
      </c>
      <c r="Z9" s="172">
        <v>1510</v>
      </c>
      <c r="AA9" s="173">
        <v>1547</v>
      </c>
      <c r="AB9" s="173">
        <v>1690</v>
      </c>
      <c r="AC9" s="173">
        <v>1656</v>
      </c>
      <c r="AD9" s="173">
        <v>1693</v>
      </c>
      <c r="AE9" s="173">
        <v>1895</v>
      </c>
      <c r="AF9" s="173">
        <v>1843</v>
      </c>
      <c r="AG9" s="173">
        <v>1766</v>
      </c>
      <c r="AH9" s="173">
        <v>1834</v>
      </c>
      <c r="AI9" s="173">
        <v>1795</v>
      </c>
      <c r="AJ9" s="173">
        <v>1329</v>
      </c>
      <c r="AK9" s="173">
        <v>490</v>
      </c>
      <c r="AL9" s="173">
        <v>1242</v>
      </c>
      <c r="AM9" s="173">
        <v>496</v>
      </c>
      <c r="AN9" s="173">
        <v>1164</v>
      </c>
      <c r="AO9" s="183">
        <v>409</v>
      </c>
      <c r="AP9" s="183" t="s">
        <v>151</v>
      </c>
      <c r="AQ9" s="1134" t="s">
        <v>151</v>
      </c>
    </row>
    <row r="10" spans="1:43" ht="14.1" customHeight="1">
      <c r="A10" s="1136" t="s">
        <v>156</v>
      </c>
      <c r="B10" s="168">
        <v>82</v>
      </c>
      <c r="C10" s="168">
        <v>88</v>
      </c>
      <c r="D10" s="168">
        <v>95</v>
      </c>
      <c r="E10" s="173">
        <v>85</v>
      </c>
      <c r="F10" s="173">
        <v>96</v>
      </c>
      <c r="G10" s="173">
        <v>88</v>
      </c>
      <c r="H10" s="173">
        <v>90</v>
      </c>
      <c r="I10" s="173">
        <v>99</v>
      </c>
      <c r="J10" s="173">
        <v>118</v>
      </c>
      <c r="K10" s="173">
        <v>115</v>
      </c>
      <c r="L10" s="173">
        <v>100</v>
      </c>
      <c r="M10" s="173">
        <v>117</v>
      </c>
      <c r="N10" s="173">
        <v>86</v>
      </c>
      <c r="O10" s="173">
        <v>24</v>
      </c>
      <c r="P10" s="173">
        <v>79</v>
      </c>
      <c r="Q10" s="173">
        <v>9</v>
      </c>
      <c r="R10" s="183">
        <v>71</v>
      </c>
      <c r="S10" s="183">
        <v>15</v>
      </c>
      <c r="T10" s="183" t="s">
        <v>151</v>
      </c>
      <c r="U10" s="183" t="s">
        <v>151</v>
      </c>
      <c r="V10" s="167"/>
      <c r="W10" s="167" t="s">
        <v>157</v>
      </c>
      <c r="X10" s="168">
        <v>8649</v>
      </c>
      <c r="Y10" s="172">
        <v>9428</v>
      </c>
      <c r="Z10" s="172">
        <v>9622</v>
      </c>
      <c r="AA10" s="173">
        <v>9861</v>
      </c>
      <c r="AB10" s="173">
        <v>9669</v>
      </c>
      <c r="AC10" s="173">
        <v>9919</v>
      </c>
      <c r="AD10" s="173">
        <v>10271</v>
      </c>
      <c r="AE10" s="173">
        <v>10206</v>
      </c>
      <c r="AF10" s="173">
        <v>9783</v>
      </c>
      <c r="AG10" s="173">
        <v>10340</v>
      </c>
      <c r="AH10" s="173">
        <v>9983</v>
      </c>
      <c r="AI10" s="173">
        <v>9270</v>
      </c>
      <c r="AJ10" s="173">
        <v>6596</v>
      </c>
      <c r="AK10" s="173">
        <v>2696</v>
      </c>
      <c r="AL10" s="173">
        <v>6372</v>
      </c>
      <c r="AM10" s="173">
        <v>2591</v>
      </c>
      <c r="AN10" s="173">
        <v>6898</v>
      </c>
      <c r="AO10" s="173">
        <v>2290</v>
      </c>
      <c r="AP10" s="183" t="s">
        <v>151</v>
      </c>
      <c r="AQ10" s="1134" t="s">
        <v>151</v>
      </c>
    </row>
    <row r="11" spans="1:43" ht="14.1" customHeight="1">
      <c r="A11" s="1136" t="s">
        <v>158</v>
      </c>
      <c r="B11" s="168">
        <v>4486</v>
      </c>
      <c r="C11" s="168">
        <v>4460</v>
      </c>
      <c r="D11" s="168">
        <v>3927</v>
      </c>
      <c r="E11" s="173">
        <v>4024</v>
      </c>
      <c r="F11" s="173">
        <v>4407</v>
      </c>
      <c r="G11" s="173">
        <v>4544</v>
      </c>
      <c r="H11" s="173">
        <v>5023</v>
      </c>
      <c r="I11" s="173">
        <v>5039</v>
      </c>
      <c r="J11" s="173">
        <v>5047</v>
      </c>
      <c r="K11" s="173">
        <v>5134</v>
      </c>
      <c r="L11" s="173">
        <v>5330</v>
      </c>
      <c r="M11" s="173">
        <v>5483</v>
      </c>
      <c r="N11" s="173">
        <v>4350</v>
      </c>
      <c r="O11" s="173">
        <v>1298</v>
      </c>
      <c r="P11" s="173">
        <v>4120</v>
      </c>
      <c r="Q11" s="173">
        <v>1346</v>
      </c>
      <c r="R11" s="173">
        <v>4123</v>
      </c>
      <c r="S11" s="173">
        <v>1192</v>
      </c>
      <c r="T11" s="183" t="s">
        <v>151</v>
      </c>
      <c r="U11" s="183" t="s">
        <v>151</v>
      </c>
      <c r="V11" s="167"/>
      <c r="W11" s="167" t="s">
        <v>159</v>
      </c>
      <c r="X11" s="168">
        <v>960</v>
      </c>
      <c r="Y11" s="172">
        <v>857</v>
      </c>
      <c r="Z11" s="172">
        <v>814</v>
      </c>
      <c r="AA11" s="173">
        <v>863</v>
      </c>
      <c r="AB11" s="173">
        <v>873</v>
      </c>
      <c r="AC11" s="173">
        <v>850</v>
      </c>
      <c r="AD11" s="173">
        <v>929</v>
      </c>
      <c r="AE11" s="173">
        <v>984</v>
      </c>
      <c r="AF11" s="173">
        <v>982</v>
      </c>
      <c r="AG11" s="173">
        <v>951</v>
      </c>
      <c r="AH11" s="173">
        <v>1026</v>
      </c>
      <c r="AI11" s="173">
        <v>932</v>
      </c>
      <c r="AJ11" s="173">
        <v>625</v>
      </c>
      <c r="AK11" s="173">
        <v>241</v>
      </c>
      <c r="AL11" s="173">
        <v>633</v>
      </c>
      <c r="AM11" s="173">
        <v>215</v>
      </c>
      <c r="AN11" s="183">
        <v>674</v>
      </c>
      <c r="AO11" s="183">
        <v>188</v>
      </c>
      <c r="AP11" s="183" t="s">
        <v>151</v>
      </c>
      <c r="AQ11" s="1134" t="s">
        <v>151</v>
      </c>
    </row>
    <row r="12" spans="1:43" ht="14.1" customHeight="1">
      <c r="A12" s="1136" t="s">
        <v>160</v>
      </c>
      <c r="B12" s="168">
        <v>406</v>
      </c>
      <c r="C12" s="168">
        <v>420</v>
      </c>
      <c r="D12" s="168">
        <v>418</v>
      </c>
      <c r="E12" s="173">
        <v>456</v>
      </c>
      <c r="F12" s="173">
        <v>417</v>
      </c>
      <c r="G12" s="173">
        <v>502</v>
      </c>
      <c r="H12" s="173">
        <v>633</v>
      </c>
      <c r="I12" s="173">
        <v>601</v>
      </c>
      <c r="J12" s="173">
        <v>596</v>
      </c>
      <c r="K12" s="173">
        <v>750</v>
      </c>
      <c r="L12" s="173">
        <v>959</v>
      </c>
      <c r="M12" s="173">
        <v>1162</v>
      </c>
      <c r="N12" s="173">
        <v>732</v>
      </c>
      <c r="O12" s="173">
        <v>227</v>
      </c>
      <c r="P12" s="173">
        <v>481</v>
      </c>
      <c r="Q12" s="173">
        <v>321</v>
      </c>
      <c r="R12" s="183">
        <v>506</v>
      </c>
      <c r="S12" s="183">
        <v>217</v>
      </c>
      <c r="T12" s="183" t="s">
        <v>151</v>
      </c>
      <c r="U12" s="183" t="s">
        <v>151</v>
      </c>
      <c r="V12" s="167"/>
      <c r="W12" s="167" t="s">
        <v>161</v>
      </c>
      <c r="X12" s="168">
        <v>15518</v>
      </c>
      <c r="Y12" s="172">
        <v>16838</v>
      </c>
      <c r="Z12" s="172">
        <v>15098</v>
      </c>
      <c r="AA12" s="173">
        <v>15279</v>
      </c>
      <c r="AB12" s="173">
        <v>15935</v>
      </c>
      <c r="AC12" s="173">
        <v>17594</v>
      </c>
      <c r="AD12" s="173">
        <v>18257</v>
      </c>
      <c r="AE12" s="173">
        <v>17564</v>
      </c>
      <c r="AF12" s="173">
        <v>17984</v>
      </c>
      <c r="AG12" s="173">
        <v>19559</v>
      </c>
      <c r="AH12" s="173">
        <v>18602</v>
      </c>
      <c r="AI12" s="173">
        <v>18649</v>
      </c>
      <c r="AJ12" s="173">
        <v>13007</v>
      </c>
      <c r="AK12" s="173">
        <v>5325</v>
      </c>
      <c r="AL12" s="173">
        <v>11778</v>
      </c>
      <c r="AM12" s="173">
        <v>4852</v>
      </c>
      <c r="AN12" s="173">
        <v>11307</v>
      </c>
      <c r="AO12" s="173">
        <v>4084</v>
      </c>
      <c r="AP12" s="183" t="s">
        <v>151</v>
      </c>
      <c r="AQ12" s="1134" t="s">
        <v>151</v>
      </c>
    </row>
    <row r="13" spans="1:43" ht="14.1" customHeight="1">
      <c r="A13" s="1136" t="s">
        <v>162</v>
      </c>
      <c r="B13" s="168">
        <v>63027</v>
      </c>
      <c r="C13" s="168">
        <v>66370</v>
      </c>
      <c r="D13" s="168">
        <v>66132</v>
      </c>
      <c r="E13" s="173">
        <v>66287</v>
      </c>
      <c r="F13" s="173">
        <v>70720</v>
      </c>
      <c r="G13" s="173">
        <v>77273</v>
      </c>
      <c r="H13" s="173">
        <v>85932</v>
      </c>
      <c r="I13" s="173">
        <v>87709</v>
      </c>
      <c r="J13" s="173">
        <v>83861</v>
      </c>
      <c r="K13" s="173">
        <v>90050</v>
      </c>
      <c r="L13" s="173">
        <v>87203</v>
      </c>
      <c r="M13" s="173">
        <v>85071</v>
      </c>
      <c r="N13" s="173">
        <v>61333</v>
      </c>
      <c r="O13" s="173">
        <v>25683</v>
      </c>
      <c r="P13" s="173">
        <v>61810</v>
      </c>
      <c r="Q13" s="173">
        <v>23398</v>
      </c>
      <c r="R13" s="173">
        <v>63688</v>
      </c>
      <c r="S13" s="173">
        <v>21108</v>
      </c>
      <c r="T13" s="183" t="s">
        <v>151</v>
      </c>
      <c r="U13" s="183" t="s">
        <v>151</v>
      </c>
      <c r="V13" s="167"/>
      <c r="W13" s="167" t="s">
        <v>163</v>
      </c>
      <c r="X13" s="168">
        <v>5841</v>
      </c>
      <c r="Y13" s="172">
        <v>7008</v>
      </c>
      <c r="Z13" s="172">
        <v>5803</v>
      </c>
      <c r="AA13" s="173">
        <v>6053</v>
      </c>
      <c r="AB13" s="173">
        <v>6205</v>
      </c>
      <c r="AC13" s="173">
        <v>6720</v>
      </c>
      <c r="AD13" s="173">
        <v>7494</v>
      </c>
      <c r="AE13" s="173">
        <v>7550</v>
      </c>
      <c r="AF13" s="173">
        <v>7472</v>
      </c>
      <c r="AG13" s="173">
        <v>8099</v>
      </c>
      <c r="AH13" s="173">
        <v>7224</v>
      </c>
      <c r="AI13" s="173">
        <v>7368</v>
      </c>
      <c r="AJ13" s="173">
        <v>5169</v>
      </c>
      <c r="AK13" s="173">
        <v>2315</v>
      </c>
      <c r="AL13" s="173">
        <v>4827</v>
      </c>
      <c r="AM13" s="173">
        <v>2034</v>
      </c>
      <c r="AN13" s="173">
        <v>5093</v>
      </c>
      <c r="AO13" s="173">
        <v>1775</v>
      </c>
      <c r="AP13" s="183" t="s">
        <v>151</v>
      </c>
      <c r="AQ13" s="1134" t="s">
        <v>151</v>
      </c>
    </row>
    <row r="14" spans="1:43" ht="14.1" customHeight="1">
      <c r="A14" s="1136" t="s">
        <v>164</v>
      </c>
      <c r="B14" s="168">
        <v>4918</v>
      </c>
      <c r="C14" s="168">
        <v>4898</v>
      </c>
      <c r="D14" s="168">
        <v>5019</v>
      </c>
      <c r="E14" s="173">
        <v>5244</v>
      </c>
      <c r="F14" s="173">
        <v>5554</v>
      </c>
      <c r="G14" s="173">
        <v>5677</v>
      </c>
      <c r="H14" s="173">
        <v>6472</v>
      </c>
      <c r="I14" s="173">
        <v>6280</v>
      </c>
      <c r="J14" s="173">
        <v>6266</v>
      </c>
      <c r="K14" s="173">
        <v>5840</v>
      </c>
      <c r="L14" s="173">
        <v>6079</v>
      </c>
      <c r="M14" s="173">
        <v>6138</v>
      </c>
      <c r="N14" s="173">
        <v>4690</v>
      </c>
      <c r="O14" s="173">
        <v>1618</v>
      </c>
      <c r="P14" s="173">
        <v>4806</v>
      </c>
      <c r="Q14" s="173">
        <v>1496</v>
      </c>
      <c r="R14" s="173">
        <v>4936</v>
      </c>
      <c r="S14" s="173">
        <v>1423</v>
      </c>
      <c r="T14" s="183" t="s">
        <v>151</v>
      </c>
      <c r="U14" s="183" t="s">
        <v>151</v>
      </c>
      <c r="V14" s="167"/>
      <c r="W14" s="167" t="s">
        <v>165</v>
      </c>
      <c r="X14" s="168">
        <v>218</v>
      </c>
      <c r="Y14" s="172">
        <v>178</v>
      </c>
      <c r="Z14" s="172">
        <v>207</v>
      </c>
      <c r="AA14" s="173">
        <v>168</v>
      </c>
      <c r="AB14" s="173">
        <v>200</v>
      </c>
      <c r="AC14" s="173">
        <v>215</v>
      </c>
      <c r="AD14" s="173">
        <v>224</v>
      </c>
      <c r="AE14" s="173">
        <v>186</v>
      </c>
      <c r="AF14" s="173">
        <v>213</v>
      </c>
      <c r="AG14" s="173">
        <v>217</v>
      </c>
      <c r="AH14" s="173">
        <v>233</v>
      </c>
      <c r="AI14" s="173">
        <v>229</v>
      </c>
      <c r="AJ14" s="173">
        <v>187</v>
      </c>
      <c r="AK14" s="173">
        <v>64</v>
      </c>
      <c r="AL14" s="173">
        <v>207</v>
      </c>
      <c r="AM14" s="173">
        <v>46</v>
      </c>
      <c r="AN14" s="183">
        <v>217</v>
      </c>
      <c r="AO14" s="183">
        <v>37</v>
      </c>
      <c r="AP14" s="183" t="s">
        <v>151</v>
      </c>
      <c r="AQ14" s="1134" t="s">
        <v>151</v>
      </c>
    </row>
    <row r="15" spans="1:43" ht="14.1" customHeight="1">
      <c r="A15" s="1136" t="s">
        <v>166</v>
      </c>
      <c r="B15" s="168">
        <v>4281</v>
      </c>
      <c r="C15" s="168">
        <v>4326</v>
      </c>
      <c r="D15" s="168">
        <v>4009</v>
      </c>
      <c r="E15" s="173">
        <v>4229</v>
      </c>
      <c r="F15" s="173">
        <v>4413</v>
      </c>
      <c r="G15" s="173">
        <v>4940</v>
      </c>
      <c r="H15" s="173">
        <v>4584</v>
      </c>
      <c r="I15" s="173">
        <v>4506</v>
      </c>
      <c r="J15" s="173">
        <v>5557</v>
      </c>
      <c r="K15" s="173">
        <v>5270</v>
      </c>
      <c r="L15" s="173">
        <v>5343</v>
      </c>
      <c r="M15" s="173">
        <v>5595</v>
      </c>
      <c r="N15" s="173">
        <v>3824</v>
      </c>
      <c r="O15" s="173">
        <v>1635</v>
      </c>
      <c r="P15" s="173">
        <v>3390</v>
      </c>
      <c r="Q15" s="173">
        <v>1491</v>
      </c>
      <c r="R15" s="173">
        <v>3235</v>
      </c>
      <c r="S15" s="173">
        <v>1190</v>
      </c>
      <c r="T15" s="183" t="s">
        <v>151</v>
      </c>
      <c r="U15" s="183" t="s">
        <v>151</v>
      </c>
      <c r="V15" s="167"/>
      <c r="W15" s="167" t="s">
        <v>167</v>
      </c>
      <c r="X15" s="168">
        <v>8104</v>
      </c>
      <c r="Y15" s="172">
        <v>7791</v>
      </c>
      <c r="Z15" s="172">
        <v>7528</v>
      </c>
      <c r="AA15" s="173">
        <v>8139</v>
      </c>
      <c r="AB15" s="173">
        <v>8086</v>
      </c>
      <c r="AC15" s="173">
        <v>7934</v>
      </c>
      <c r="AD15" s="173">
        <v>8611</v>
      </c>
      <c r="AE15" s="173">
        <v>8394</v>
      </c>
      <c r="AF15" s="173">
        <v>8696</v>
      </c>
      <c r="AG15" s="173">
        <v>9182</v>
      </c>
      <c r="AH15" s="173">
        <v>9638</v>
      </c>
      <c r="AI15" s="173">
        <v>9237</v>
      </c>
      <c r="AJ15" s="173">
        <v>6458</v>
      </c>
      <c r="AK15" s="173">
        <v>2734</v>
      </c>
      <c r="AL15" s="173">
        <v>5924</v>
      </c>
      <c r="AM15" s="173">
        <v>2780</v>
      </c>
      <c r="AN15" s="173">
        <v>5992</v>
      </c>
      <c r="AO15" s="173">
        <v>2552</v>
      </c>
      <c r="AP15" s="183" t="s">
        <v>151</v>
      </c>
      <c r="AQ15" s="1134" t="s">
        <v>151</v>
      </c>
    </row>
    <row r="16" spans="1:43" ht="14.1" customHeight="1">
      <c r="A16" s="1136" t="s">
        <v>168</v>
      </c>
      <c r="B16" s="168">
        <v>954</v>
      </c>
      <c r="C16" s="168">
        <v>922</v>
      </c>
      <c r="D16" s="168">
        <v>904</v>
      </c>
      <c r="E16" s="173">
        <v>993</v>
      </c>
      <c r="F16" s="173">
        <v>1006</v>
      </c>
      <c r="G16" s="173">
        <v>947</v>
      </c>
      <c r="H16" s="173">
        <v>930</v>
      </c>
      <c r="I16" s="173">
        <v>833</v>
      </c>
      <c r="J16" s="173">
        <v>727</v>
      </c>
      <c r="K16" s="173">
        <v>836</v>
      </c>
      <c r="L16" s="173">
        <v>686</v>
      </c>
      <c r="M16" s="173">
        <v>622</v>
      </c>
      <c r="N16" s="173">
        <v>464</v>
      </c>
      <c r="O16" s="173">
        <v>155</v>
      </c>
      <c r="P16" s="173">
        <v>429</v>
      </c>
      <c r="Q16" s="173">
        <v>162</v>
      </c>
      <c r="R16" s="183">
        <v>535</v>
      </c>
      <c r="S16" s="183">
        <v>148</v>
      </c>
      <c r="T16" s="183" t="s">
        <v>151</v>
      </c>
      <c r="U16" s="183" t="s">
        <v>151</v>
      </c>
      <c r="V16" s="167"/>
      <c r="W16" s="167" t="s">
        <v>169</v>
      </c>
      <c r="X16" s="174">
        <v>1129</v>
      </c>
      <c r="Y16" s="172">
        <v>1048</v>
      </c>
      <c r="Z16" s="172">
        <v>1052</v>
      </c>
      <c r="AA16" s="173">
        <v>1138</v>
      </c>
      <c r="AB16" s="173">
        <v>1107</v>
      </c>
      <c r="AC16" s="173">
        <v>1090</v>
      </c>
      <c r="AD16" s="173">
        <v>1204</v>
      </c>
      <c r="AE16" s="173">
        <v>1173</v>
      </c>
      <c r="AF16" s="173">
        <v>1210</v>
      </c>
      <c r="AG16" s="173">
        <v>1121</v>
      </c>
      <c r="AH16" s="173">
        <v>1178</v>
      </c>
      <c r="AI16" s="173">
        <v>1197</v>
      </c>
      <c r="AJ16" s="173">
        <v>1015</v>
      </c>
      <c r="AK16" s="173">
        <v>285</v>
      </c>
      <c r="AL16" s="173">
        <v>873</v>
      </c>
      <c r="AM16" s="173">
        <v>250</v>
      </c>
      <c r="AN16" s="183">
        <v>812</v>
      </c>
      <c r="AO16" s="183">
        <v>228</v>
      </c>
      <c r="AP16" s="183" t="s">
        <v>151</v>
      </c>
      <c r="AQ16" s="1134" t="s">
        <v>151</v>
      </c>
    </row>
    <row r="17" spans="1:43" ht="14.1" customHeight="1">
      <c r="A17" s="1136" t="s">
        <v>170</v>
      </c>
      <c r="B17" s="168">
        <v>250</v>
      </c>
      <c r="C17" s="168">
        <v>262</v>
      </c>
      <c r="D17" s="168">
        <v>261</v>
      </c>
      <c r="E17" s="173">
        <v>261</v>
      </c>
      <c r="F17" s="173">
        <v>322</v>
      </c>
      <c r="G17" s="173">
        <v>344</v>
      </c>
      <c r="H17" s="173">
        <v>469</v>
      </c>
      <c r="I17" s="173">
        <v>465</v>
      </c>
      <c r="J17" s="173">
        <v>459</v>
      </c>
      <c r="K17" s="173">
        <v>482</v>
      </c>
      <c r="L17" s="173">
        <v>482</v>
      </c>
      <c r="M17" s="173">
        <v>582</v>
      </c>
      <c r="N17" s="173">
        <v>457</v>
      </c>
      <c r="O17" s="173">
        <v>164</v>
      </c>
      <c r="P17" s="173">
        <v>483</v>
      </c>
      <c r="Q17" s="173">
        <v>168</v>
      </c>
      <c r="R17" s="183">
        <v>480</v>
      </c>
      <c r="S17" s="183">
        <v>155</v>
      </c>
      <c r="T17" s="183" t="s">
        <v>151</v>
      </c>
      <c r="U17" s="183" t="s">
        <v>151</v>
      </c>
      <c r="V17" s="167"/>
      <c r="W17" s="167" t="s">
        <v>171</v>
      </c>
      <c r="X17" s="174">
        <v>4841</v>
      </c>
      <c r="Y17" s="172">
        <v>4487</v>
      </c>
      <c r="Z17" s="172">
        <v>3911</v>
      </c>
      <c r="AA17" s="173">
        <v>4203</v>
      </c>
      <c r="AB17" s="173">
        <v>4473</v>
      </c>
      <c r="AC17" s="173">
        <v>4686</v>
      </c>
      <c r="AD17" s="173">
        <v>5721</v>
      </c>
      <c r="AE17" s="173">
        <v>4907</v>
      </c>
      <c r="AF17" s="173">
        <v>5692</v>
      </c>
      <c r="AG17" s="173">
        <v>6453</v>
      </c>
      <c r="AH17" s="173">
        <v>6395</v>
      </c>
      <c r="AI17" s="173">
        <v>6486</v>
      </c>
      <c r="AJ17" s="173">
        <v>5013</v>
      </c>
      <c r="AK17" s="173">
        <v>1360</v>
      </c>
      <c r="AL17" s="173">
        <v>4543</v>
      </c>
      <c r="AM17" s="173">
        <v>1326</v>
      </c>
      <c r="AN17" s="173">
        <v>4870</v>
      </c>
      <c r="AO17" s="173">
        <v>1160</v>
      </c>
      <c r="AP17" s="183" t="s">
        <v>151</v>
      </c>
      <c r="AQ17" s="1134" t="s">
        <v>151</v>
      </c>
    </row>
    <row r="18" spans="1:43" ht="14.1" customHeight="1">
      <c r="A18" s="1136" t="s">
        <v>172</v>
      </c>
      <c r="B18" s="168">
        <v>8184</v>
      </c>
      <c r="C18" s="168">
        <v>8480</v>
      </c>
      <c r="D18" s="168">
        <v>7839</v>
      </c>
      <c r="E18" s="173">
        <v>8624</v>
      </c>
      <c r="F18" s="173">
        <v>8580</v>
      </c>
      <c r="G18" s="173">
        <v>9476</v>
      </c>
      <c r="H18" s="173">
        <v>9972</v>
      </c>
      <c r="I18" s="173">
        <v>10422</v>
      </c>
      <c r="J18" s="173">
        <v>9962</v>
      </c>
      <c r="K18" s="173">
        <v>9618</v>
      </c>
      <c r="L18" s="173">
        <v>9834</v>
      </c>
      <c r="M18" s="173">
        <v>9756</v>
      </c>
      <c r="N18" s="173">
        <v>7575</v>
      </c>
      <c r="O18" s="173">
        <v>2246</v>
      </c>
      <c r="P18" s="173">
        <v>7953</v>
      </c>
      <c r="Q18" s="173">
        <v>2123</v>
      </c>
      <c r="R18" s="173">
        <v>8089</v>
      </c>
      <c r="S18" s="173">
        <v>1979</v>
      </c>
      <c r="T18" s="183" t="s">
        <v>151</v>
      </c>
      <c r="U18" s="183" t="s">
        <v>151</v>
      </c>
      <c r="V18" s="167"/>
      <c r="W18" s="167" t="s">
        <v>173</v>
      </c>
      <c r="X18" s="174">
        <v>7811</v>
      </c>
      <c r="Y18" s="172">
        <v>7951</v>
      </c>
      <c r="Z18" s="172">
        <v>7568</v>
      </c>
      <c r="AA18" s="173">
        <v>8068</v>
      </c>
      <c r="AB18" s="173">
        <v>8085</v>
      </c>
      <c r="AC18" s="173">
        <v>8297</v>
      </c>
      <c r="AD18" s="173">
        <v>8729</v>
      </c>
      <c r="AE18" s="173">
        <v>8883</v>
      </c>
      <c r="AF18" s="173">
        <v>8732</v>
      </c>
      <c r="AG18" s="173">
        <v>8633</v>
      </c>
      <c r="AH18" s="173">
        <v>8934</v>
      </c>
      <c r="AI18" s="173">
        <v>8693</v>
      </c>
      <c r="AJ18" s="173">
        <v>6189</v>
      </c>
      <c r="AK18" s="173">
        <v>2496</v>
      </c>
      <c r="AL18" s="173">
        <v>6393</v>
      </c>
      <c r="AM18" s="173">
        <v>2482</v>
      </c>
      <c r="AN18" s="173">
        <v>6338</v>
      </c>
      <c r="AO18" s="173">
        <v>2198</v>
      </c>
      <c r="AP18" s="183" t="s">
        <v>151</v>
      </c>
      <c r="AQ18" s="1134" t="s">
        <v>151</v>
      </c>
    </row>
    <row r="19" spans="1:43" ht="14.1" customHeight="1">
      <c r="A19" s="1136" t="s">
        <v>174</v>
      </c>
      <c r="B19" s="168">
        <v>4818</v>
      </c>
      <c r="C19" s="168">
        <v>4946</v>
      </c>
      <c r="D19" s="168">
        <v>5051</v>
      </c>
      <c r="E19" s="173">
        <v>5214</v>
      </c>
      <c r="F19" s="173">
        <v>5307</v>
      </c>
      <c r="G19" s="173">
        <v>5390</v>
      </c>
      <c r="H19" s="173">
        <v>6097</v>
      </c>
      <c r="I19" s="173">
        <v>6066</v>
      </c>
      <c r="J19" s="173">
        <v>5870</v>
      </c>
      <c r="K19" s="173">
        <v>5879</v>
      </c>
      <c r="L19" s="173">
        <v>6066</v>
      </c>
      <c r="M19" s="173">
        <v>5725</v>
      </c>
      <c r="N19" s="173">
        <v>4090</v>
      </c>
      <c r="O19" s="173">
        <v>1716</v>
      </c>
      <c r="P19" s="173">
        <v>4014</v>
      </c>
      <c r="Q19" s="173">
        <v>1533</v>
      </c>
      <c r="R19" s="173">
        <v>3953</v>
      </c>
      <c r="S19" s="173">
        <v>1345</v>
      </c>
      <c r="T19" s="183" t="s">
        <v>151</v>
      </c>
      <c r="U19" s="183" t="s">
        <v>151</v>
      </c>
      <c r="V19" s="167"/>
      <c r="W19" s="167" t="s">
        <v>175</v>
      </c>
      <c r="X19" s="174">
        <v>716</v>
      </c>
      <c r="Y19" s="172">
        <v>740</v>
      </c>
      <c r="Z19" s="172">
        <v>666</v>
      </c>
      <c r="AA19" s="173">
        <v>739</v>
      </c>
      <c r="AB19" s="173">
        <v>753</v>
      </c>
      <c r="AC19" s="173">
        <v>834</v>
      </c>
      <c r="AD19" s="173">
        <v>855</v>
      </c>
      <c r="AE19" s="173">
        <v>770</v>
      </c>
      <c r="AF19" s="173">
        <v>834</v>
      </c>
      <c r="AG19" s="173">
        <v>686</v>
      </c>
      <c r="AH19" s="173">
        <v>846</v>
      </c>
      <c r="AI19" s="173">
        <v>758</v>
      </c>
      <c r="AJ19" s="173">
        <v>581</v>
      </c>
      <c r="AK19" s="173">
        <v>208</v>
      </c>
      <c r="AL19" s="173">
        <v>610</v>
      </c>
      <c r="AM19" s="173">
        <v>216</v>
      </c>
      <c r="AN19" s="183">
        <v>525</v>
      </c>
      <c r="AO19" s="183">
        <v>179</v>
      </c>
      <c r="AP19" s="183" t="s">
        <v>151</v>
      </c>
      <c r="AQ19" s="1134" t="s">
        <v>151</v>
      </c>
    </row>
    <row r="20" spans="1:43" ht="14.1" customHeight="1">
      <c r="A20" s="1136" t="s">
        <v>176</v>
      </c>
      <c r="B20" s="168">
        <v>294</v>
      </c>
      <c r="C20" s="168">
        <v>300</v>
      </c>
      <c r="D20" s="168">
        <v>293</v>
      </c>
      <c r="E20" s="173">
        <v>267</v>
      </c>
      <c r="F20" s="173">
        <v>295</v>
      </c>
      <c r="G20" s="173">
        <v>330</v>
      </c>
      <c r="H20" s="173">
        <v>294</v>
      </c>
      <c r="I20" s="173">
        <v>344</v>
      </c>
      <c r="J20" s="173">
        <v>328</v>
      </c>
      <c r="K20" s="173">
        <v>265</v>
      </c>
      <c r="L20" s="173">
        <v>312</v>
      </c>
      <c r="M20" s="173">
        <v>262</v>
      </c>
      <c r="N20" s="173">
        <v>219</v>
      </c>
      <c r="O20" s="173">
        <v>68</v>
      </c>
      <c r="P20" s="173">
        <v>236</v>
      </c>
      <c r="Q20" s="173">
        <v>71</v>
      </c>
      <c r="R20" s="183">
        <v>271</v>
      </c>
      <c r="S20" s="183">
        <v>59</v>
      </c>
      <c r="T20" s="183" t="s">
        <v>151</v>
      </c>
      <c r="U20" s="183" t="s">
        <v>151</v>
      </c>
      <c r="V20" s="167"/>
      <c r="W20" s="167" t="s">
        <v>177</v>
      </c>
      <c r="X20" s="168">
        <v>1506</v>
      </c>
      <c r="Y20" s="172">
        <v>1585</v>
      </c>
      <c r="Z20" s="172">
        <v>1596</v>
      </c>
      <c r="AA20" s="173">
        <v>1669</v>
      </c>
      <c r="AB20" s="173">
        <v>1935</v>
      </c>
      <c r="AC20" s="173">
        <v>2011</v>
      </c>
      <c r="AD20" s="173">
        <v>2043</v>
      </c>
      <c r="AE20" s="173">
        <v>2004</v>
      </c>
      <c r="AF20" s="173">
        <v>2026</v>
      </c>
      <c r="AG20" s="173">
        <v>2098</v>
      </c>
      <c r="AH20" s="173">
        <v>2328</v>
      </c>
      <c r="AI20" s="173">
        <v>2010</v>
      </c>
      <c r="AJ20" s="173">
        <v>1566</v>
      </c>
      <c r="AK20" s="173">
        <v>502</v>
      </c>
      <c r="AL20" s="173">
        <v>1501</v>
      </c>
      <c r="AM20" s="173">
        <v>579</v>
      </c>
      <c r="AN20" s="173">
        <v>1441</v>
      </c>
      <c r="AO20" s="183">
        <v>396</v>
      </c>
      <c r="AP20" s="183" t="s">
        <v>151</v>
      </c>
      <c r="AQ20" s="1134" t="s">
        <v>151</v>
      </c>
    </row>
    <row r="21" spans="1:43" ht="12.75" customHeight="1">
      <c r="A21" s="1136" t="s">
        <v>178</v>
      </c>
      <c r="B21" s="168">
        <v>2495</v>
      </c>
      <c r="C21" s="168">
        <v>1905</v>
      </c>
      <c r="D21" s="168">
        <v>1544</v>
      </c>
      <c r="E21" s="173">
        <v>1635</v>
      </c>
      <c r="F21" s="173">
        <v>1664</v>
      </c>
      <c r="G21" s="173">
        <v>1566</v>
      </c>
      <c r="H21" s="173">
        <v>1412</v>
      </c>
      <c r="I21" s="173">
        <v>1497</v>
      </c>
      <c r="J21" s="173">
        <v>1337</v>
      </c>
      <c r="K21" s="173">
        <v>1217</v>
      </c>
      <c r="L21" s="173">
        <v>1432</v>
      </c>
      <c r="M21" s="173">
        <v>1588</v>
      </c>
      <c r="N21" s="173">
        <v>1625</v>
      </c>
      <c r="O21" s="173">
        <v>333</v>
      </c>
      <c r="P21" s="173">
        <v>1568</v>
      </c>
      <c r="Q21" s="173">
        <v>404</v>
      </c>
      <c r="R21" s="173">
        <v>1733</v>
      </c>
      <c r="S21" s="183">
        <v>431</v>
      </c>
      <c r="T21" s="183" t="s">
        <v>151</v>
      </c>
      <c r="U21" s="183" t="s">
        <v>151</v>
      </c>
      <c r="V21" s="167"/>
      <c r="W21" s="167" t="s">
        <v>179</v>
      </c>
      <c r="X21" s="168">
        <v>198</v>
      </c>
      <c r="Y21" s="172">
        <v>193</v>
      </c>
      <c r="Z21" s="172">
        <v>220</v>
      </c>
      <c r="AA21" s="173">
        <v>224</v>
      </c>
      <c r="AB21" s="173">
        <v>254</v>
      </c>
      <c r="AC21" s="173">
        <v>250</v>
      </c>
      <c r="AD21" s="173">
        <v>275</v>
      </c>
      <c r="AE21" s="173">
        <v>304</v>
      </c>
      <c r="AF21" s="173">
        <v>293</v>
      </c>
      <c r="AG21" s="173">
        <v>313</v>
      </c>
      <c r="AH21" s="173">
        <v>303</v>
      </c>
      <c r="AI21" s="173">
        <v>316</v>
      </c>
      <c r="AJ21" s="173">
        <v>221</v>
      </c>
      <c r="AK21" s="173">
        <v>82</v>
      </c>
      <c r="AL21" s="173">
        <v>184</v>
      </c>
      <c r="AM21" s="173">
        <v>68</v>
      </c>
      <c r="AN21" s="183">
        <v>263</v>
      </c>
      <c r="AO21" s="183">
        <v>66</v>
      </c>
      <c r="AP21" s="183" t="s">
        <v>151</v>
      </c>
      <c r="AQ21" s="1134" t="s">
        <v>151</v>
      </c>
    </row>
    <row r="22" spans="1:43" ht="14.1" customHeight="1">
      <c r="A22" s="1136" t="s">
        <v>180</v>
      </c>
      <c r="B22" s="168">
        <v>9323</v>
      </c>
      <c r="C22" s="168">
        <v>9340</v>
      </c>
      <c r="D22" s="168">
        <v>8985</v>
      </c>
      <c r="E22" s="173">
        <v>9278</v>
      </c>
      <c r="F22" s="173">
        <v>9770</v>
      </c>
      <c r="G22" s="173">
        <v>10450</v>
      </c>
      <c r="H22" s="173">
        <v>11155</v>
      </c>
      <c r="I22" s="173">
        <v>11540</v>
      </c>
      <c r="J22" s="173">
        <v>11218</v>
      </c>
      <c r="K22" s="173">
        <v>12136</v>
      </c>
      <c r="L22" s="173">
        <v>10748</v>
      </c>
      <c r="M22" s="173">
        <v>10244</v>
      </c>
      <c r="N22" s="173">
        <v>7599</v>
      </c>
      <c r="O22" s="173">
        <v>2901</v>
      </c>
      <c r="P22" s="173">
        <v>7346</v>
      </c>
      <c r="Q22" s="173">
        <v>2779</v>
      </c>
      <c r="R22" s="173">
        <v>7024</v>
      </c>
      <c r="S22" s="173">
        <v>2366</v>
      </c>
      <c r="T22" s="183" t="s">
        <v>151</v>
      </c>
      <c r="U22" s="183" t="s">
        <v>151</v>
      </c>
      <c r="V22" s="167"/>
      <c r="W22" s="167" t="s">
        <v>181</v>
      </c>
      <c r="X22" s="168">
        <v>2320</v>
      </c>
      <c r="Y22" s="172">
        <v>2010</v>
      </c>
      <c r="Z22" s="172">
        <v>2034</v>
      </c>
      <c r="AA22" s="173">
        <v>2287</v>
      </c>
      <c r="AB22" s="173">
        <v>2275</v>
      </c>
      <c r="AC22" s="173">
        <v>2194</v>
      </c>
      <c r="AD22" s="173">
        <v>2396</v>
      </c>
      <c r="AE22" s="173">
        <v>2396</v>
      </c>
      <c r="AF22" s="173">
        <v>2291</v>
      </c>
      <c r="AG22" s="173">
        <v>2433</v>
      </c>
      <c r="AH22" s="173">
        <v>2459</v>
      </c>
      <c r="AI22" s="173">
        <v>2418</v>
      </c>
      <c r="AJ22" s="173">
        <v>2135</v>
      </c>
      <c r="AK22" s="173">
        <v>623</v>
      </c>
      <c r="AL22" s="173">
        <v>1943</v>
      </c>
      <c r="AM22" s="173">
        <v>607</v>
      </c>
      <c r="AN22" s="173">
        <v>2055</v>
      </c>
      <c r="AO22" s="183">
        <v>610</v>
      </c>
      <c r="AP22" s="183" t="s">
        <v>151</v>
      </c>
      <c r="AQ22" s="1134" t="s">
        <v>151</v>
      </c>
    </row>
    <row r="23" spans="1:43" ht="14.1" customHeight="1">
      <c r="A23" s="1136" t="s">
        <v>182</v>
      </c>
      <c r="B23" s="168">
        <v>3178</v>
      </c>
      <c r="C23" s="168">
        <v>3345</v>
      </c>
      <c r="D23" s="168">
        <v>3181</v>
      </c>
      <c r="E23" s="173">
        <v>3515</v>
      </c>
      <c r="F23" s="173">
        <v>3726</v>
      </c>
      <c r="G23" s="173">
        <v>3861</v>
      </c>
      <c r="H23" s="173">
        <v>4275</v>
      </c>
      <c r="I23" s="173">
        <v>4373</v>
      </c>
      <c r="J23" s="173">
        <v>4230</v>
      </c>
      <c r="K23" s="173">
        <v>4158</v>
      </c>
      <c r="L23" s="173">
        <v>4262</v>
      </c>
      <c r="M23" s="173">
        <v>4252</v>
      </c>
      <c r="N23" s="173">
        <v>3026</v>
      </c>
      <c r="O23" s="173">
        <v>1014</v>
      </c>
      <c r="P23" s="173">
        <v>3098</v>
      </c>
      <c r="Q23" s="173">
        <v>882</v>
      </c>
      <c r="R23" s="173">
        <v>2851</v>
      </c>
      <c r="S23" s="183">
        <v>719</v>
      </c>
      <c r="T23" s="183" t="s">
        <v>151</v>
      </c>
      <c r="U23" s="183" t="s">
        <v>151</v>
      </c>
      <c r="V23" s="167"/>
      <c r="W23" s="167" t="s">
        <v>183</v>
      </c>
      <c r="X23" s="168">
        <v>15886</v>
      </c>
      <c r="Y23" s="172">
        <v>17339</v>
      </c>
      <c r="Z23" s="172">
        <v>15667</v>
      </c>
      <c r="AA23" s="173">
        <v>16568</v>
      </c>
      <c r="AB23" s="173">
        <v>17310</v>
      </c>
      <c r="AC23" s="173">
        <v>18732</v>
      </c>
      <c r="AD23" s="173">
        <v>20236</v>
      </c>
      <c r="AE23" s="173">
        <v>20088</v>
      </c>
      <c r="AF23" s="173">
        <v>20198</v>
      </c>
      <c r="AG23" s="173">
        <v>21671</v>
      </c>
      <c r="AH23" s="173">
        <v>21844</v>
      </c>
      <c r="AI23" s="173">
        <v>21825</v>
      </c>
      <c r="AJ23" s="173">
        <v>16265</v>
      </c>
      <c r="AK23" s="173">
        <v>6669</v>
      </c>
      <c r="AL23" s="173">
        <v>15818</v>
      </c>
      <c r="AM23" s="173">
        <v>5818</v>
      </c>
      <c r="AN23" s="173">
        <v>16249</v>
      </c>
      <c r="AO23" s="173">
        <v>5170</v>
      </c>
      <c r="AP23" s="183" t="s">
        <v>151</v>
      </c>
      <c r="AQ23" s="1134" t="s">
        <v>151</v>
      </c>
    </row>
    <row r="24" spans="1:43" ht="14.1" customHeight="1">
      <c r="A24" s="1136" t="s">
        <v>184</v>
      </c>
      <c r="B24" s="168">
        <v>1490</v>
      </c>
      <c r="C24" s="168">
        <v>1641</v>
      </c>
      <c r="D24" s="168">
        <v>1481</v>
      </c>
      <c r="E24" s="173">
        <v>1581</v>
      </c>
      <c r="F24" s="173">
        <v>1585</v>
      </c>
      <c r="G24" s="173">
        <v>1577</v>
      </c>
      <c r="H24" s="173">
        <v>1749</v>
      </c>
      <c r="I24" s="173">
        <v>1771</v>
      </c>
      <c r="J24" s="173">
        <v>1870</v>
      </c>
      <c r="K24" s="173">
        <v>1722</v>
      </c>
      <c r="L24" s="173">
        <v>1923</v>
      </c>
      <c r="M24" s="173">
        <v>2033</v>
      </c>
      <c r="N24" s="173">
        <v>1591</v>
      </c>
      <c r="O24" s="173">
        <v>453</v>
      </c>
      <c r="P24" s="173">
        <v>1509</v>
      </c>
      <c r="Q24" s="173">
        <v>462</v>
      </c>
      <c r="R24" s="173">
        <v>1645</v>
      </c>
      <c r="S24" s="183">
        <v>406</v>
      </c>
      <c r="T24" s="183" t="s">
        <v>151</v>
      </c>
      <c r="U24" s="183" t="s">
        <v>151</v>
      </c>
      <c r="V24" s="175"/>
      <c r="W24" s="167" t="s">
        <v>185</v>
      </c>
      <c r="X24" s="168">
        <v>2391</v>
      </c>
      <c r="Y24" s="172">
        <v>2516</v>
      </c>
      <c r="Z24" s="172">
        <v>2594</v>
      </c>
      <c r="AA24" s="173">
        <v>2782</v>
      </c>
      <c r="AB24" s="173">
        <v>2907</v>
      </c>
      <c r="AC24" s="173">
        <v>2992</v>
      </c>
      <c r="AD24" s="173">
        <v>3201</v>
      </c>
      <c r="AE24" s="173">
        <v>3409</v>
      </c>
      <c r="AF24" s="173">
        <v>3333</v>
      </c>
      <c r="AG24" s="173">
        <v>3379</v>
      </c>
      <c r="AH24" s="173">
        <v>3822</v>
      </c>
      <c r="AI24" s="173">
        <v>3477</v>
      </c>
      <c r="AJ24" s="173">
        <v>2595</v>
      </c>
      <c r="AK24" s="173">
        <v>982</v>
      </c>
      <c r="AL24" s="173">
        <v>2664</v>
      </c>
      <c r="AM24" s="173">
        <v>874</v>
      </c>
      <c r="AN24" s="173">
        <v>2563</v>
      </c>
      <c r="AO24" s="183">
        <v>816</v>
      </c>
      <c r="AP24" s="183" t="s">
        <v>151</v>
      </c>
      <c r="AQ24" s="1134" t="s">
        <v>151</v>
      </c>
    </row>
    <row r="25" spans="1:43" ht="14.1" customHeight="1">
      <c r="A25" s="1136" t="s">
        <v>186</v>
      </c>
      <c r="B25" s="168">
        <v>1475</v>
      </c>
      <c r="C25" s="168">
        <v>1587</v>
      </c>
      <c r="D25" s="168">
        <v>1671</v>
      </c>
      <c r="E25" s="173">
        <v>1678</v>
      </c>
      <c r="F25" s="173">
        <v>1688</v>
      </c>
      <c r="G25" s="173">
        <v>1833</v>
      </c>
      <c r="H25" s="173">
        <v>1861</v>
      </c>
      <c r="I25" s="173">
        <v>1802</v>
      </c>
      <c r="J25" s="173">
        <v>1577</v>
      </c>
      <c r="K25" s="173">
        <v>1554</v>
      </c>
      <c r="L25" s="173">
        <v>1575</v>
      </c>
      <c r="M25" s="173">
        <v>1428</v>
      </c>
      <c r="N25" s="173">
        <v>1130</v>
      </c>
      <c r="O25" s="173">
        <v>382</v>
      </c>
      <c r="P25" s="173">
        <v>1161</v>
      </c>
      <c r="Q25" s="173">
        <v>357</v>
      </c>
      <c r="R25" s="173">
        <v>1060</v>
      </c>
      <c r="S25" s="183">
        <v>310</v>
      </c>
      <c r="T25" s="183" t="s">
        <v>151</v>
      </c>
      <c r="U25" s="183" t="s">
        <v>151</v>
      </c>
      <c r="V25" s="167"/>
      <c r="W25" s="167" t="s">
        <v>187</v>
      </c>
      <c r="X25" s="168">
        <v>1001</v>
      </c>
      <c r="Y25" s="172">
        <v>1309</v>
      </c>
      <c r="Z25" s="172">
        <v>616</v>
      </c>
      <c r="AA25" s="173">
        <v>679</v>
      </c>
      <c r="AB25" s="173">
        <v>804</v>
      </c>
      <c r="AC25" s="173">
        <v>791</v>
      </c>
      <c r="AD25" s="173">
        <v>810</v>
      </c>
      <c r="AE25" s="173">
        <v>683</v>
      </c>
      <c r="AF25" s="173">
        <v>645</v>
      </c>
      <c r="AG25" s="173">
        <v>678</v>
      </c>
      <c r="AH25" s="173">
        <v>596</v>
      </c>
      <c r="AI25" s="173">
        <v>574</v>
      </c>
      <c r="AJ25" s="173">
        <v>399</v>
      </c>
      <c r="AK25" s="173">
        <v>130</v>
      </c>
      <c r="AL25" s="173">
        <v>314</v>
      </c>
      <c r="AM25" s="173">
        <v>111</v>
      </c>
      <c r="AN25" s="183">
        <v>402</v>
      </c>
      <c r="AO25" s="183">
        <v>95</v>
      </c>
      <c r="AP25" s="183" t="s">
        <v>151</v>
      </c>
      <c r="AQ25" s="1134" t="s">
        <v>151</v>
      </c>
    </row>
    <row r="26" spans="1:43" ht="12.75" customHeight="1">
      <c r="A26" s="1136" t="s">
        <v>188</v>
      </c>
      <c r="B26" s="174">
        <v>1129</v>
      </c>
      <c r="C26" s="168">
        <v>1215</v>
      </c>
      <c r="D26" s="168">
        <v>1132</v>
      </c>
      <c r="E26" s="173">
        <v>1124</v>
      </c>
      <c r="F26" s="173">
        <v>1364</v>
      </c>
      <c r="G26" s="173">
        <v>1271</v>
      </c>
      <c r="H26" s="173">
        <v>1369</v>
      </c>
      <c r="I26" s="173">
        <v>1393</v>
      </c>
      <c r="J26" s="173">
        <v>1455</v>
      </c>
      <c r="K26" s="173">
        <v>1388</v>
      </c>
      <c r="L26" s="173">
        <v>1359</v>
      </c>
      <c r="M26" s="173">
        <v>1416</v>
      </c>
      <c r="N26" s="173">
        <v>1092</v>
      </c>
      <c r="O26" s="173">
        <v>305</v>
      </c>
      <c r="P26" s="173">
        <v>1090</v>
      </c>
      <c r="Q26" s="173">
        <v>250</v>
      </c>
      <c r="R26" s="173">
        <v>1169</v>
      </c>
      <c r="S26" s="183">
        <v>232</v>
      </c>
      <c r="T26" s="183" t="s">
        <v>151</v>
      </c>
      <c r="U26" s="183" t="s">
        <v>151</v>
      </c>
      <c r="V26" s="175"/>
      <c r="W26" s="167" t="s">
        <v>189</v>
      </c>
      <c r="X26" s="168">
        <v>3554</v>
      </c>
      <c r="Y26" s="172">
        <v>3532</v>
      </c>
      <c r="Z26" s="172">
        <v>3402</v>
      </c>
      <c r="AA26" s="173">
        <v>3582</v>
      </c>
      <c r="AB26" s="173">
        <v>3806</v>
      </c>
      <c r="AC26" s="173">
        <v>4106</v>
      </c>
      <c r="AD26" s="173">
        <v>4522</v>
      </c>
      <c r="AE26" s="173">
        <v>4545</v>
      </c>
      <c r="AF26" s="173">
        <v>4518</v>
      </c>
      <c r="AG26" s="173">
        <v>4446</v>
      </c>
      <c r="AH26" s="173">
        <v>4646</v>
      </c>
      <c r="AI26" s="173">
        <v>4809</v>
      </c>
      <c r="AJ26" s="173">
        <v>3844</v>
      </c>
      <c r="AK26" s="173">
        <v>1417</v>
      </c>
      <c r="AL26" s="173">
        <v>4054</v>
      </c>
      <c r="AM26" s="173">
        <v>1322</v>
      </c>
      <c r="AN26" s="173">
        <v>4230</v>
      </c>
      <c r="AO26" s="173">
        <v>1198</v>
      </c>
      <c r="AP26" s="183" t="s">
        <v>151</v>
      </c>
      <c r="AQ26" s="1134" t="s">
        <v>151</v>
      </c>
    </row>
    <row r="27" spans="1:43" ht="12.75" customHeight="1">
      <c r="A27" s="1136" t="s">
        <v>190</v>
      </c>
      <c r="B27" s="174">
        <v>838</v>
      </c>
      <c r="C27" s="168">
        <v>709</v>
      </c>
      <c r="D27" s="168">
        <v>795</v>
      </c>
      <c r="E27" s="173">
        <v>882</v>
      </c>
      <c r="F27" s="173">
        <v>835</v>
      </c>
      <c r="G27" s="173">
        <v>839</v>
      </c>
      <c r="H27" s="173">
        <v>926</v>
      </c>
      <c r="I27" s="173">
        <v>951</v>
      </c>
      <c r="J27" s="173">
        <v>915</v>
      </c>
      <c r="K27" s="173">
        <v>895</v>
      </c>
      <c r="L27" s="173">
        <v>941</v>
      </c>
      <c r="M27" s="173">
        <v>960</v>
      </c>
      <c r="N27" s="173">
        <v>718</v>
      </c>
      <c r="O27" s="173">
        <v>168</v>
      </c>
      <c r="P27" s="173">
        <v>679</v>
      </c>
      <c r="Q27" s="173">
        <v>175</v>
      </c>
      <c r="R27" s="183">
        <v>706</v>
      </c>
      <c r="S27" s="183">
        <v>150</v>
      </c>
      <c r="T27" s="183" t="s">
        <v>151</v>
      </c>
      <c r="U27" s="183" t="s">
        <v>151</v>
      </c>
      <c r="V27" s="176"/>
      <c r="W27" s="167" t="s">
        <v>191</v>
      </c>
      <c r="X27" s="168">
        <v>11163</v>
      </c>
      <c r="Y27" s="177">
        <v>12602</v>
      </c>
      <c r="Z27" s="177">
        <v>12619</v>
      </c>
      <c r="AA27" s="173">
        <v>12815</v>
      </c>
      <c r="AB27" s="173">
        <v>13764</v>
      </c>
      <c r="AC27" s="173">
        <v>14425</v>
      </c>
      <c r="AD27" s="173">
        <v>15577</v>
      </c>
      <c r="AE27" s="173">
        <v>15716</v>
      </c>
      <c r="AF27" s="173">
        <v>15870</v>
      </c>
      <c r="AG27" s="173">
        <v>17044</v>
      </c>
      <c r="AH27" s="173">
        <v>16432</v>
      </c>
      <c r="AI27" s="173">
        <v>15017</v>
      </c>
      <c r="AJ27" s="173">
        <v>10061</v>
      </c>
      <c r="AK27" s="173">
        <v>5458</v>
      </c>
      <c r="AL27" s="173">
        <v>9236</v>
      </c>
      <c r="AM27" s="173">
        <v>4672</v>
      </c>
      <c r="AN27" s="173">
        <v>8411</v>
      </c>
      <c r="AO27" s="173">
        <v>3786</v>
      </c>
      <c r="AP27" s="183" t="s">
        <v>151</v>
      </c>
      <c r="AQ27" s="1134" t="s">
        <v>151</v>
      </c>
    </row>
    <row r="28" spans="1:43" ht="12.75" customHeight="1">
      <c r="A28" s="1136" t="s">
        <v>192</v>
      </c>
      <c r="B28" s="174">
        <v>415</v>
      </c>
      <c r="C28" s="168">
        <v>411</v>
      </c>
      <c r="D28" s="168">
        <v>344</v>
      </c>
      <c r="E28" s="173">
        <v>415</v>
      </c>
      <c r="F28" s="173">
        <v>440</v>
      </c>
      <c r="G28" s="173">
        <v>437</v>
      </c>
      <c r="H28" s="173">
        <v>383</v>
      </c>
      <c r="I28" s="173">
        <v>402</v>
      </c>
      <c r="J28" s="173">
        <v>434</v>
      </c>
      <c r="K28" s="173">
        <v>422</v>
      </c>
      <c r="L28" s="173">
        <v>347</v>
      </c>
      <c r="M28" s="173">
        <v>395</v>
      </c>
      <c r="N28" s="173">
        <v>299</v>
      </c>
      <c r="O28" s="173">
        <v>111</v>
      </c>
      <c r="P28" s="173">
        <v>268</v>
      </c>
      <c r="Q28" s="173">
        <v>108</v>
      </c>
      <c r="R28" s="183">
        <v>298</v>
      </c>
      <c r="S28" s="183">
        <v>91</v>
      </c>
      <c r="T28" s="183" t="s">
        <v>151</v>
      </c>
      <c r="U28" s="183" t="s">
        <v>151</v>
      </c>
      <c r="V28" s="176"/>
      <c r="W28" s="167" t="s">
        <v>193</v>
      </c>
      <c r="X28" s="168">
        <v>294</v>
      </c>
      <c r="Y28" s="177">
        <v>274</v>
      </c>
      <c r="Z28" s="177">
        <v>300</v>
      </c>
      <c r="AA28" s="173">
        <v>292</v>
      </c>
      <c r="AB28" s="173">
        <v>316</v>
      </c>
      <c r="AC28" s="173">
        <v>271</v>
      </c>
      <c r="AD28" s="173">
        <v>284</v>
      </c>
      <c r="AE28" s="173">
        <v>247</v>
      </c>
      <c r="AF28" s="173">
        <v>286</v>
      </c>
      <c r="AG28" s="173">
        <v>238</v>
      </c>
      <c r="AH28" s="173">
        <v>235</v>
      </c>
      <c r="AI28" s="173">
        <v>333</v>
      </c>
      <c r="AJ28" s="173">
        <v>197</v>
      </c>
      <c r="AK28" s="173">
        <v>56</v>
      </c>
      <c r="AL28" s="173">
        <v>153</v>
      </c>
      <c r="AM28" s="173">
        <v>43</v>
      </c>
      <c r="AN28" s="183">
        <v>139</v>
      </c>
      <c r="AO28" s="183">
        <v>40</v>
      </c>
      <c r="AP28" s="183" t="s">
        <v>151</v>
      </c>
      <c r="AQ28" s="1134" t="s">
        <v>151</v>
      </c>
    </row>
    <row r="29" spans="1:43" ht="12.75" customHeight="1">
      <c r="A29" s="1136" t="s">
        <v>194</v>
      </c>
      <c r="B29" s="174">
        <v>3840</v>
      </c>
      <c r="C29" s="168">
        <v>3694</v>
      </c>
      <c r="D29" s="168">
        <v>3503</v>
      </c>
      <c r="E29" s="173">
        <v>3551</v>
      </c>
      <c r="F29" s="173">
        <v>3760</v>
      </c>
      <c r="G29" s="173">
        <v>3786</v>
      </c>
      <c r="H29" s="173">
        <v>4118</v>
      </c>
      <c r="I29" s="173">
        <v>4108</v>
      </c>
      <c r="J29" s="173">
        <v>4218</v>
      </c>
      <c r="K29" s="173">
        <v>4278</v>
      </c>
      <c r="L29" s="173">
        <v>4325</v>
      </c>
      <c r="M29" s="173">
        <v>4303</v>
      </c>
      <c r="N29" s="173">
        <v>3142</v>
      </c>
      <c r="O29" s="173">
        <v>1204</v>
      </c>
      <c r="P29" s="173">
        <v>3092</v>
      </c>
      <c r="Q29" s="173">
        <v>1149</v>
      </c>
      <c r="R29" s="173">
        <v>2994</v>
      </c>
      <c r="S29" s="173">
        <v>1063</v>
      </c>
      <c r="T29" s="183" t="s">
        <v>151</v>
      </c>
      <c r="U29" s="183" t="s">
        <v>151</v>
      </c>
      <c r="V29" s="176"/>
      <c r="W29" s="167" t="s">
        <v>195</v>
      </c>
      <c r="X29" s="168">
        <v>4631</v>
      </c>
      <c r="Y29" s="177">
        <v>4341</v>
      </c>
      <c r="Z29" s="177">
        <v>4054</v>
      </c>
      <c r="AA29" s="173">
        <v>3991</v>
      </c>
      <c r="AB29" s="173">
        <v>4179</v>
      </c>
      <c r="AC29" s="173">
        <v>4337</v>
      </c>
      <c r="AD29" s="173">
        <v>4558</v>
      </c>
      <c r="AE29" s="173">
        <v>4615</v>
      </c>
      <c r="AF29" s="173">
        <v>4562</v>
      </c>
      <c r="AG29" s="173">
        <v>4498</v>
      </c>
      <c r="AH29" s="173">
        <v>4831</v>
      </c>
      <c r="AI29" s="173">
        <v>4645</v>
      </c>
      <c r="AJ29" s="173">
        <v>3838</v>
      </c>
      <c r="AK29" s="173">
        <v>1147</v>
      </c>
      <c r="AL29" s="173">
        <v>3478</v>
      </c>
      <c r="AM29" s="173">
        <v>1105</v>
      </c>
      <c r="AN29" s="173">
        <v>3490</v>
      </c>
      <c r="AO29" s="173">
        <v>1085</v>
      </c>
      <c r="AP29" s="183" t="s">
        <v>151</v>
      </c>
      <c r="AQ29" s="1134" t="s">
        <v>151</v>
      </c>
    </row>
    <row r="30" spans="1:43" ht="12.75" customHeight="1">
      <c r="A30" s="1136" t="s">
        <v>196</v>
      </c>
      <c r="B30" s="168">
        <v>11218</v>
      </c>
      <c r="C30" s="168">
        <v>11534</v>
      </c>
      <c r="D30" s="168">
        <v>11417</v>
      </c>
      <c r="E30" s="173">
        <v>12376</v>
      </c>
      <c r="F30" s="173">
        <v>12931</v>
      </c>
      <c r="G30" s="173">
        <v>13356</v>
      </c>
      <c r="H30" s="173">
        <v>14635</v>
      </c>
      <c r="I30" s="173">
        <v>15183</v>
      </c>
      <c r="J30" s="173">
        <v>15172</v>
      </c>
      <c r="K30" s="173">
        <v>15249</v>
      </c>
      <c r="L30" s="173">
        <v>16234</v>
      </c>
      <c r="M30" s="173">
        <v>16348</v>
      </c>
      <c r="N30" s="173">
        <v>12076</v>
      </c>
      <c r="O30" s="173">
        <v>5185</v>
      </c>
      <c r="P30" s="173">
        <v>11805</v>
      </c>
      <c r="Q30" s="173">
        <v>4637</v>
      </c>
      <c r="R30" s="173">
        <v>11825</v>
      </c>
      <c r="S30" s="173">
        <v>4186</v>
      </c>
      <c r="T30" s="183" t="s">
        <v>151</v>
      </c>
      <c r="U30" s="183" t="s">
        <v>151</v>
      </c>
      <c r="V30" s="176"/>
      <c r="W30" s="167" t="s">
        <v>197</v>
      </c>
      <c r="X30" s="168">
        <v>198</v>
      </c>
      <c r="Y30" s="177">
        <v>183</v>
      </c>
      <c r="Z30" s="177">
        <v>158</v>
      </c>
      <c r="AA30" s="173">
        <v>198</v>
      </c>
      <c r="AB30" s="173">
        <v>180</v>
      </c>
      <c r="AC30" s="173">
        <v>218</v>
      </c>
      <c r="AD30" s="173">
        <v>248</v>
      </c>
      <c r="AE30" s="173">
        <v>244</v>
      </c>
      <c r="AF30" s="173">
        <v>238</v>
      </c>
      <c r="AG30" s="173">
        <v>212</v>
      </c>
      <c r="AH30" s="173">
        <v>232</v>
      </c>
      <c r="AI30" s="173">
        <v>243</v>
      </c>
      <c r="AJ30" s="173">
        <v>192</v>
      </c>
      <c r="AK30" s="173">
        <v>54</v>
      </c>
      <c r="AL30" s="173">
        <v>220</v>
      </c>
      <c r="AM30" s="173">
        <v>51</v>
      </c>
      <c r="AN30" s="183">
        <v>238</v>
      </c>
      <c r="AO30" s="183">
        <v>41</v>
      </c>
      <c r="AP30" s="183" t="s">
        <v>151</v>
      </c>
      <c r="AQ30" s="1134" t="s">
        <v>151</v>
      </c>
    </row>
    <row r="31" spans="1:43" ht="12.75" customHeight="1">
      <c r="A31" s="1136" t="s">
        <v>198</v>
      </c>
      <c r="B31" s="168">
        <v>8249</v>
      </c>
      <c r="C31" s="168">
        <v>8447</v>
      </c>
      <c r="D31" s="168">
        <v>7881</v>
      </c>
      <c r="E31" s="173">
        <v>7834</v>
      </c>
      <c r="F31" s="173">
        <v>8243</v>
      </c>
      <c r="G31" s="173">
        <v>8956</v>
      </c>
      <c r="H31" s="173">
        <v>9808</v>
      </c>
      <c r="I31" s="173">
        <v>10295</v>
      </c>
      <c r="J31" s="173">
        <v>10481</v>
      </c>
      <c r="K31" s="173">
        <v>11363</v>
      </c>
      <c r="L31" s="173">
        <v>11970</v>
      </c>
      <c r="M31" s="173">
        <v>11237</v>
      </c>
      <c r="N31" s="173">
        <v>8844</v>
      </c>
      <c r="O31" s="173">
        <v>1900</v>
      </c>
      <c r="P31" s="173">
        <v>7823</v>
      </c>
      <c r="Q31" s="173">
        <v>1541</v>
      </c>
      <c r="R31" s="173">
        <v>8059</v>
      </c>
      <c r="S31" s="173">
        <v>1473</v>
      </c>
      <c r="T31" s="183" t="s">
        <v>151</v>
      </c>
      <c r="U31" s="183" t="s">
        <v>151</v>
      </c>
      <c r="V31" s="176"/>
      <c r="W31" s="167" t="s">
        <v>199</v>
      </c>
      <c r="X31" s="168">
        <v>70</v>
      </c>
      <c r="Y31" s="177">
        <v>70</v>
      </c>
      <c r="Z31" s="177">
        <v>82</v>
      </c>
      <c r="AA31" s="173">
        <v>67</v>
      </c>
      <c r="AB31" s="173">
        <v>74</v>
      </c>
      <c r="AC31" s="173">
        <v>84</v>
      </c>
      <c r="AD31" s="173">
        <v>83</v>
      </c>
      <c r="AE31" s="173">
        <v>93</v>
      </c>
      <c r="AF31" s="173">
        <v>100</v>
      </c>
      <c r="AG31" s="173">
        <v>100</v>
      </c>
      <c r="AH31" s="173">
        <v>83</v>
      </c>
      <c r="AI31" s="173">
        <v>99</v>
      </c>
      <c r="AJ31" s="173">
        <v>100</v>
      </c>
      <c r="AK31" s="173">
        <v>17</v>
      </c>
      <c r="AL31" s="173">
        <v>89</v>
      </c>
      <c r="AM31" s="173">
        <v>25</v>
      </c>
      <c r="AN31" s="183">
        <v>130</v>
      </c>
      <c r="AO31" s="183">
        <v>13</v>
      </c>
      <c r="AP31" s="183" t="s">
        <v>151</v>
      </c>
      <c r="AQ31" s="1134" t="s">
        <v>151</v>
      </c>
    </row>
    <row r="32" spans="1:43" ht="12.75" customHeight="1">
      <c r="A32" s="1136" t="s">
        <v>200</v>
      </c>
      <c r="B32" s="168">
        <v>7997</v>
      </c>
      <c r="C32" s="168">
        <v>8164</v>
      </c>
      <c r="D32" s="168">
        <v>7805</v>
      </c>
      <c r="E32" s="173">
        <v>7852</v>
      </c>
      <c r="F32" s="173">
        <v>7984</v>
      </c>
      <c r="G32" s="173">
        <v>7981</v>
      </c>
      <c r="H32" s="173">
        <v>9051</v>
      </c>
      <c r="I32" s="173">
        <v>8317</v>
      </c>
      <c r="J32" s="173">
        <v>8382</v>
      </c>
      <c r="K32" s="173">
        <v>8686</v>
      </c>
      <c r="L32" s="173">
        <v>8417</v>
      </c>
      <c r="M32" s="173">
        <v>8142</v>
      </c>
      <c r="N32" s="173">
        <v>5572</v>
      </c>
      <c r="O32" s="173">
        <v>2331</v>
      </c>
      <c r="P32" s="173">
        <v>5474</v>
      </c>
      <c r="Q32" s="173">
        <v>2054</v>
      </c>
      <c r="R32" s="173">
        <v>5330</v>
      </c>
      <c r="S32" s="173">
        <v>1759</v>
      </c>
      <c r="T32" s="183" t="s">
        <v>151</v>
      </c>
      <c r="U32" s="183" t="s">
        <v>151</v>
      </c>
      <c r="V32" s="176"/>
      <c r="W32" s="167" t="s">
        <v>201</v>
      </c>
      <c r="X32" s="168">
        <v>10</v>
      </c>
      <c r="Y32" s="177">
        <v>10</v>
      </c>
      <c r="Z32" s="177">
        <v>11</v>
      </c>
      <c r="AA32" s="173">
        <v>13</v>
      </c>
      <c r="AB32" s="173">
        <v>5</v>
      </c>
      <c r="AC32" s="173">
        <v>12</v>
      </c>
      <c r="AD32" s="173">
        <v>13</v>
      </c>
      <c r="AE32" s="173">
        <v>14</v>
      </c>
      <c r="AF32" s="173">
        <v>14</v>
      </c>
      <c r="AG32" s="173">
        <v>12</v>
      </c>
      <c r="AH32" s="173">
        <v>15</v>
      </c>
      <c r="AI32" s="173">
        <v>14</v>
      </c>
      <c r="AJ32" s="173">
        <v>8</v>
      </c>
      <c r="AK32" s="173">
        <v>6</v>
      </c>
      <c r="AL32" s="173">
        <v>16</v>
      </c>
      <c r="AM32" s="173">
        <v>7</v>
      </c>
      <c r="AN32" s="183">
        <v>15</v>
      </c>
      <c r="AO32" s="183">
        <v>1</v>
      </c>
      <c r="AP32" s="183" t="s">
        <v>151</v>
      </c>
      <c r="AQ32" s="1134" t="s">
        <v>151</v>
      </c>
    </row>
    <row r="33" spans="1:43" ht="12.75" customHeight="1">
      <c r="A33" s="1136" t="s">
        <v>202</v>
      </c>
      <c r="B33" s="168">
        <v>329</v>
      </c>
      <c r="C33" s="168">
        <v>320</v>
      </c>
      <c r="D33" s="168">
        <v>337</v>
      </c>
      <c r="E33" s="173">
        <v>338</v>
      </c>
      <c r="F33" s="173">
        <v>336</v>
      </c>
      <c r="G33" s="173">
        <v>313</v>
      </c>
      <c r="H33" s="173">
        <v>330</v>
      </c>
      <c r="I33" s="173">
        <v>337</v>
      </c>
      <c r="J33" s="173">
        <v>366</v>
      </c>
      <c r="K33" s="173">
        <v>337</v>
      </c>
      <c r="L33" s="173">
        <v>378</v>
      </c>
      <c r="M33" s="173">
        <v>363</v>
      </c>
      <c r="N33" s="173">
        <v>341</v>
      </c>
      <c r="O33" s="173">
        <v>62</v>
      </c>
      <c r="P33" s="173">
        <v>268</v>
      </c>
      <c r="Q33" s="173">
        <v>54</v>
      </c>
      <c r="R33" s="183">
        <v>243</v>
      </c>
      <c r="S33" s="183">
        <v>63</v>
      </c>
      <c r="T33" s="183" t="s">
        <v>151</v>
      </c>
      <c r="U33" s="183" t="s">
        <v>151</v>
      </c>
      <c r="V33" s="176"/>
      <c r="W33" s="167" t="s">
        <v>203</v>
      </c>
      <c r="X33" s="168">
        <v>3</v>
      </c>
      <c r="Y33" s="177" t="s">
        <v>63</v>
      </c>
      <c r="Z33" s="177">
        <v>1</v>
      </c>
      <c r="AA33" s="173">
        <v>1</v>
      </c>
      <c r="AB33" s="173">
        <v>3</v>
      </c>
      <c r="AC33" s="173">
        <v>2</v>
      </c>
      <c r="AD33" s="173">
        <v>6</v>
      </c>
      <c r="AE33" s="173">
        <v>14</v>
      </c>
      <c r="AF33" s="173">
        <v>2</v>
      </c>
      <c r="AG33" s="173">
        <v>18</v>
      </c>
      <c r="AH33" s="173">
        <v>36</v>
      </c>
      <c r="AI33" s="173">
        <v>13</v>
      </c>
      <c r="AJ33" s="173">
        <v>13</v>
      </c>
      <c r="AK33" s="173" t="s">
        <v>63</v>
      </c>
      <c r="AL33" s="173">
        <v>9</v>
      </c>
      <c r="AM33" s="173" t="s">
        <v>63</v>
      </c>
      <c r="AN33" s="183">
        <v>4</v>
      </c>
      <c r="AO33" s="183">
        <v>1</v>
      </c>
      <c r="AP33" s="183" t="s">
        <v>151</v>
      </c>
      <c r="AQ33" s="1134" t="s">
        <v>151</v>
      </c>
    </row>
    <row r="34" spans="1:43" ht="12.75" customHeight="1">
      <c r="A34" s="1136" t="s">
        <v>204</v>
      </c>
      <c r="B34" s="168">
        <v>2273</v>
      </c>
      <c r="C34" s="168">
        <v>2335</v>
      </c>
      <c r="D34" s="168">
        <v>2285</v>
      </c>
      <c r="E34" s="173">
        <v>2314</v>
      </c>
      <c r="F34" s="173">
        <v>2286</v>
      </c>
      <c r="G34" s="173">
        <v>2445</v>
      </c>
      <c r="H34" s="173">
        <v>2620</v>
      </c>
      <c r="I34" s="173">
        <v>2793</v>
      </c>
      <c r="J34" s="173">
        <v>2625</v>
      </c>
      <c r="K34" s="173">
        <v>3046</v>
      </c>
      <c r="L34" s="173">
        <v>2844</v>
      </c>
      <c r="M34" s="173">
        <v>2868</v>
      </c>
      <c r="N34" s="173">
        <v>2097</v>
      </c>
      <c r="O34" s="173">
        <v>867</v>
      </c>
      <c r="P34" s="173">
        <v>1940</v>
      </c>
      <c r="Q34" s="173">
        <v>788</v>
      </c>
      <c r="R34" s="173">
        <v>1812</v>
      </c>
      <c r="S34" s="183">
        <v>621</v>
      </c>
      <c r="T34" s="183" t="s">
        <v>151</v>
      </c>
      <c r="U34" s="183" t="s">
        <v>151</v>
      </c>
      <c r="V34" s="176"/>
      <c r="W34" s="167" t="s">
        <v>205</v>
      </c>
      <c r="X34" s="168">
        <v>2</v>
      </c>
      <c r="Y34" s="177">
        <v>3</v>
      </c>
      <c r="Z34" s="178" t="s">
        <v>63</v>
      </c>
      <c r="AA34" s="173">
        <v>1</v>
      </c>
      <c r="AB34" s="173">
        <v>2</v>
      </c>
      <c r="AC34" s="173">
        <v>1</v>
      </c>
      <c r="AD34" s="173">
        <v>2</v>
      </c>
      <c r="AE34" s="173">
        <v>6</v>
      </c>
      <c r="AF34" s="173">
        <v>5</v>
      </c>
      <c r="AG34" s="173">
        <v>4</v>
      </c>
      <c r="AH34" s="173">
        <v>4</v>
      </c>
      <c r="AI34" s="173">
        <v>3</v>
      </c>
      <c r="AJ34" s="173">
        <v>3</v>
      </c>
      <c r="AK34" s="173" t="s">
        <v>63</v>
      </c>
      <c r="AL34" s="173">
        <v>14</v>
      </c>
      <c r="AM34" s="173">
        <v>1</v>
      </c>
      <c r="AN34" s="183">
        <v>3</v>
      </c>
      <c r="AO34" s="183" t="s">
        <v>63</v>
      </c>
      <c r="AP34" s="183" t="s">
        <v>151</v>
      </c>
      <c r="AQ34" s="1134" t="s">
        <v>151</v>
      </c>
    </row>
    <row r="35" spans="1:43" ht="12.75" customHeight="1">
      <c r="A35" s="1137" t="s">
        <v>206</v>
      </c>
      <c r="B35" s="179">
        <v>281</v>
      </c>
      <c r="C35" s="179">
        <v>258</v>
      </c>
      <c r="D35" s="179">
        <v>239</v>
      </c>
      <c r="E35" s="180">
        <v>249</v>
      </c>
      <c r="F35" s="180">
        <v>273</v>
      </c>
      <c r="G35" s="180">
        <v>264</v>
      </c>
      <c r="H35" s="180">
        <v>335</v>
      </c>
      <c r="I35" s="180">
        <v>326</v>
      </c>
      <c r="J35" s="180">
        <v>342</v>
      </c>
      <c r="K35" s="180">
        <v>361</v>
      </c>
      <c r="L35" s="180">
        <v>349</v>
      </c>
      <c r="M35" s="180">
        <v>319</v>
      </c>
      <c r="N35" s="180">
        <v>276</v>
      </c>
      <c r="O35" s="180">
        <v>70</v>
      </c>
      <c r="P35" s="180">
        <v>277</v>
      </c>
      <c r="Q35" s="180">
        <v>73</v>
      </c>
      <c r="R35" s="199">
        <v>312</v>
      </c>
      <c r="S35" s="199">
        <v>64</v>
      </c>
      <c r="T35" s="199" t="s">
        <v>151</v>
      </c>
      <c r="U35" s="199" t="s">
        <v>151</v>
      </c>
      <c r="V35" s="181"/>
      <c r="W35" s="181"/>
      <c r="X35" s="179"/>
      <c r="Y35" s="178"/>
      <c r="Z35" s="178"/>
      <c r="AA35" s="182"/>
      <c r="AB35" s="182"/>
      <c r="AC35" s="182"/>
      <c r="AD35" s="182"/>
      <c r="AE35" s="182"/>
      <c r="AF35" s="182"/>
      <c r="AG35" s="182"/>
      <c r="AH35" s="182"/>
      <c r="AI35" s="199"/>
      <c r="AJ35" s="199"/>
      <c r="AK35" s="199"/>
      <c r="AL35" s="199"/>
      <c r="AM35" s="202"/>
      <c r="AN35" s="199"/>
      <c r="AO35" s="202"/>
      <c r="AP35" s="202"/>
      <c r="AQ35" s="1138"/>
    </row>
    <row r="36" spans="1:43" ht="12.75" customHeight="1">
      <c r="A36" s="1139" t="s">
        <v>71</v>
      </c>
      <c r="B36" s="1129"/>
      <c r="C36" s="1129"/>
      <c r="D36" s="1129"/>
      <c r="E36" s="1129"/>
      <c r="F36" s="1129"/>
      <c r="G36" s="1129"/>
      <c r="H36" s="1129"/>
      <c r="I36" s="1129"/>
      <c r="J36" s="1129"/>
      <c r="K36" s="1129"/>
      <c r="L36" s="1129"/>
      <c r="M36" s="1129"/>
      <c r="N36" s="1129"/>
      <c r="O36" s="1129"/>
      <c r="P36" s="1129"/>
      <c r="Q36" s="1129"/>
      <c r="R36" s="1129"/>
      <c r="S36" s="1129"/>
      <c r="T36" s="1129"/>
      <c r="U36" s="1129"/>
      <c r="V36" s="1129"/>
      <c r="W36" s="1129"/>
      <c r="X36" s="1129"/>
      <c r="Y36" s="1129"/>
      <c r="Z36" s="1129"/>
      <c r="AA36" s="1129"/>
      <c r="AB36" s="1129"/>
      <c r="AC36" s="1129"/>
      <c r="AD36" s="1129"/>
      <c r="AE36" s="1129"/>
      <c r="AF36" s="1129"/>
      <c r="AG36" s="1129"/>
      <c r="AH36" s="1129"/>
      <c r="AI36" s="1129"/>
      <c r="AJ36" s="1129"/>
      <c r="AK36" s="1129"/>
      <c r="AL36" s="1129"/>
      <c r="AM36" s="1129"/>
      <c r="AN36" s="1129"/>
      <c r="AO36" s="1129"/>
      <c r="AP36" s="1129"/>
      <c r="AQ36" s="1140"/>
    </row>
    <row r="37" spans="1:43" ht="15" customHeight="1">
      <c r="A37" s="1141" t="s">
        <v>207</v>
      </c>
      <c r="B37" s="184"/>
      <c r="C37" s="184"/>
      <c r="D37" s="184"/>
      <c r="E37" s="184"/>
      <c r="F37" s="184"/>
      <c r="G37" s="198"/>
      <c r="H37" s="198"/>
      <c r="I37" s="198"/>
      <c r="J37" s="198"/>
      <c r="K37" s="198"/>
      <c r="L37" s="198"/>
      <c r="M37" s="198"/>
      <c r="N37" s="198"/>
      <c r="O37" s="198"/>
      <c r="P37" s="198"/>
      <c r="Q37" s="198"/>
      <c r="R37" s="198"/>
      <c r="S37" s="198"/>
      <c r="T37" s="198"/>
      <c r="U37" s="198"/>
      <c r="V37" s="176"/>
      <c r="W37" s="185"/>
      <c r="X37" s="185"/>
      <c r="Y37" s="185"/>
      <c r="Z37" s="185"/>
      <c r="AA37" s="185"/>
      <c r="AB37" s="185"/>
      <c r="AC37" s="185"/>
      <c r="AD37" s="176"/>
      <c r="AE37" s="176"/>
      <c r="AF37" s="198"/>
      <c r="AM37" s="203"/>
      <c r="AN37" s="203"/>
      <c r="AO37" s="203"/>
      <c r="AP37" s="203"/>
      <c r="AQ37" s="1142"/>
    </row>
    <row r="38" spans="1:43" ht="18" customHeight="1">
      <c r="A38" s="1143" t="s">
        <v>208</v>
      </c>
      <c r="B38" s="1130"/>
      <c r="C38" s="1130"/>
      <c r="D38" s="1130"/>
      <c r="E38" s="1130"/>
      <c r="F38" s="1130"/>
      <c r="G38" s="1130"/>
      <c r="H38" s="1130"/>
      <c r="I38" s="1130"/>
      <c r="J38" s="1130"/>
      <c r="K38" s="1130"/>
      <c r="L38" s="1130"/>
      <c r="M38" s="1130"/>
      <c r="N38" s="1130"/>
      <c r="O38" s="1130"/>
      <c r="P38" s="1130"/>
      <c r="Q38" s="1130"/>
      <c r="R38" s="1130"/>
      <c r="S38" s="1130"/>
      <c r="T38" s="1130"/>
      <c r="U38" s="1130"/>
      <c r="V38" s="1130"/>
      <c r="W38" s="1130"/>
      <c r="X38" s="1130"/>
      <c r="Y38" s="1130"/>
      <c r="Z38" s="1130"/>
      <c r="AA38" s="1130"/>
      <c r="AB38" s="1130"/>
      <c r="AC38" s="1130"/>
      <c r="AD38" s="1130"/>
      <c r="AE38" s="1130"/>
      <c r="AF38" s="1130"/>
      <c r="AG38" s="1130"/>
      <c r="AH38" s="1130"/>
      <c r="AI38" s="1130"/>
      <c r="AJ38" s="1130"/>
      <c r="AK38" s="1130"/>
      <c r="AL38" s="1130"/>
      <c r="AM38" s="1130"/>
      <c r="AN38" s="1130"/>
      <c r="AO38" s="1130"/>
      <c r="AP38" s="1130"/>
      <c r="AQ38" s="1144"/>
    </row>
    <row r="39" spans="1:43" ht="18" customHeight="1">
      <c r="A39" s="1549" t="s">
        <v>209</v>
      </c>
      <c r="B39" s="1550"/>
      <c r="C39" s="1550"/>
      <c r="D39" s="1550"/>
      <c r="E39" s="1550"/>
      <c r="F39" s="1550"/>
      <c r="G39" s="1550"/>
      <c r="H39" s="1550"/>
      <c r="I39" s="1550"/>
      <c r="J39" s="1550"/>
      <c r="K39" s="1550"/>
      <c r="L39" s="1550"/>
      <c r="M39" s="1550"/>
      <c r="N39" s="1550"/>
      <c r="O39" s="1550"/>
      <c r="P39" s="1550"/>
      <c r="Q39" s="1550"/>
      <c r="R39" s="1550"/>
      <c r="S39" s="1550"/>
      <c r="T39" s="1550"/>
      <c r="U39" s="1550"/>
      <c r="V39" s="1550"/>
      <c r="W39" s="1550"/>
      <c r="X39" s="1550"/>
      <c r="Y39" s="1550"/>
      <c r="Z39" s="1550"/>
      <c r="AA39" s="1550"/>
      <c r="AB39" s="1550"/>
      <c r="AC39" s="1550"/>
      <c r="AD39" s="1550"/>
      <c r="AE39" s="1550"/>
      <c r="AF39" s="1550"/>
      <c r="AG39" s="1550"/>
      <c r="AH39" s="1550"/>
      <c r="AI39" s="1550"/>
      <c r="AJ39" s="1550"/>
      <c r="AK39" s="1550"/>
      <c r="AL39" s="1550"/>
      <c r="AM39" s="1550"/>
      <c r="AN39" s="203"/>
      <c r="AO39" s="203"/>
      <c r="AP39" s="203"/>
      <c r="AQ39" s="1142"/>
    </row>
    <row r="40" spans="1:43">
      <c r="A40" s="1549" t="s">
        <v>210</v>
      </c>
      <c r="B40" s="1550"/>
      <c r="C40" s="1550"/>
      <c r="D40" s="1550"/>
      <c r="E40" s="1550"/>
      <c r="F40" s="1550"/>
      <c r="G40" s="1550"/>
      <c r="H40" s="1550"/>
      <c r="I40" s="1550"/>
      <c r="J40" s="1550"/>
      <c r="K40" s="1550"/>
      <c r="L40" s="1550"/>
      <c r="M40" s="1550"/>
      <c r="N40" s="1550"/>
      <c r="O40" s="1550"/>
      <c r="P40" s="1550"/>
      <c r="Q40" s="1550"/>
      <c r="R40" s="1550"/>
      <c r="S40" s="1550"/>
      <c r="T40" s="1550"/>
      <c r="U40" s="1550"/>
      <c r="V40" s="1550"/>
      <c r="W40" s="1550"/>
      <c r="X40" s="1550"/>
      <c r="Y40" s="1550"/>
      <c r="Z40" s="1550"/>
      <c r="AA40" s="1550"/>
      <c r="AB40" s="1550"/>
      <c r="AC40" s="1550"/>
      <c r="AD40" s="1550"/>
      <c r="AE40" s="1550"/>
      <c r="AF40" s="1550"/>
      <c r="AG40" s="1550"/>
      <c r="AH40" s="1550"/>
      <c r="AI40" s="1550"/>
      <c r="AJ40" s="1550"/>
      <c r="AK40" s="1550"/>
      <c r="AL40" s="1550"/>
      <c r="AM40" s="1550"/>
      <c r="AN40" s="1550"/>
      <c r="AO40" s="1550"/>
      <c r="AP40" s="1550"/>
      <c r="AQ40" s="1551"/>
    </row>
    <row r="41" spans="1:43" ht="15.75">
      <c r="A41" s="1538" t="s">
        <v>211</v>
      </c>
      <c r="B41" s="1539"/>
      <c r="C41" s="1539"/>
      <c r="D41" s="1539"/>
      <c r="E41" s="1539"/>
      <c r="F41" s="1539"/>
      <c r="G41" s="1539"/>
      <c r="H41" s="1539"/>
      <c r="I41" s="1539"/>
      <c r="J41" s="1539"/>
      <c r="K41" s="1539"/>
      <c r="L41" s="1539"/>
      <c r="M41" s="1539"/>
      <c r="N41" s="1539"/>
      <c r="O41" s="1539"/>
      <c r="P41" s="1539"/>
      <c r="Q41" s="1539"/>
      <c r="R41" s="1539"/>
      <c r="S41" s="1539"/>
      <c r="T41" s="1539"/>
      <c r="U41" s="1539"/>
      <c r="V41" s="1539"/>
      <c r="W41" s="1539"/>
      <c r="X41" s="1539"/>
      <c r="Y41" s="1539"/>
      <c r="Z41" s="1539"/>
      <c r="AA41" s="1539"/>
      <c r="AB41" s="1539"/>
      <c r="AC41" s="1539"/>
      <c r="AD41" s="1539"/>
      <c r="AE41" s="1539"/>
      <c r="AF41" s="1539"/>
      <c r="AG41" s="1539"/>
      <c r="AH41" s="1539"/>
      <c r="AI41" s="1539"/>
      <c r="AJ41" s="1539"/>
      <c r="AK41" s="1539"/>
      <c r="AL41" s="1539"/>
      <c r="AM41" s="1539"/>
      <c r="AN41" s="1539"/>
      <c r="AO41" s="1539"/>
      <c r="AP41" s="1539"/>
      <c r="AQ41" s="1540"/>
    </row>
    <row r="42" spans="1:43" ht="15.75">
      <c r="A42" s="1541" t="s">
        <v>212</v>
      </c>
      <c r="B42" s="1542"/>
      <c r="C42" s="1542"/>
      <c r="D42" s="1542"/>
      <c r="E42" s="1542"/>
      <c r="F42" s="1542"/>
      <c r="G42" s="1542"/>
      <c r="H42" s="1542"/>
      <c r="I42" s="1542"/>
      <c r="J42" s="1542"/>
      <c r="K42" s="1542"/>
      <c r="L42" s="1542"/>
      <c r="M42" s="1542"/>
      <c r="N42" s="1542"/>
      <c r="O42" s="1542"/>
      <c r="P42" s="1542"/>
      <c r="Q42" s="1542"/>
      <c r="R42" s="1542"/>
      <c r="S42" s="1542"/>
      <c r="T42" s="1542"/>
      <c r="U42" s="1542"/>
      <c r="V42" s="1542"/>
      <c r="W42" s="1542"/>
      <c r="X42" s="1542"/>
      <c r="Y42" s="1542"/>
      <c r="Z42" s="1542"/>
      <c r="AA42" s="1542"/>
      <c r="AB42" s="1542"/>
      <c r="AC42" s="1542"/>
      <c r="AD42" s="1542"/>
      <c r="AE42" s="1542"/>
      <c r="AF42" s="1542"/>
      <c r="AG42" s="1542"/>
      <c r="AH42" s="1542"/>
      <c r="AI42" s="1542"/>
      <c r="AJ42" s="1542"/>
      <c r="AK42" s="1542"/>
      <c r="AL42" s="1542"/>
      <c r="AM42" s="1542"/>
      <c r="AN42" s="1542"/>
      <c r="AO42" s="1542"/>
      <c r="AP42" s="1542"/>
      <c r="AQ42" s="1543"/>
    </row>
    <row r="43" spans="1:43">
      <c r="A43" s="1544" t="s">
        <v>77</v>
      </c>
      <c r="B43" s="1545"/>
      <c r="C43" s="1545"/>
      <c r="D43" s="1545"/>
      <c r="E43" s="1545"/>
      <c r="F43" s="1545"/>
      <c r="G43" s="1545"/>
      <c r="H43" s="1545"/>
      <c r="I43" s="1545"/>
      <c r="J43" s="1545"/>
      <c r="K43" s="1545"/>
      <c r="L43" s="1545"/>
      <c r="M43" s="1545"/>
      <c r="N43" s="1545"/>
      <c r="O43" s="1545"/>
      <c r="P43" s="1545"/>
      <c r="Q43" s="1545"/>
      <c r="R43" s="1545"/>
      <c r="S43" s="1545"/>
      <c r="T43" s="1545"/>
      <c r="U43" s="1545"/>
      <c r="V43" s="1545"/>
      <c r="W43" s="1545"/>
      <c r="X43" s="1545"/>
      <c r="Y43" s="1545"/>
      <c r="Z43" s="1545"/>
      <c r="AA43" s="1545"/>
      <c r="AB43" s="1545"/>
      <c r="AC43" s="1545"/>
      <c r="AD43" s="1545"/>
      <c r="AE43" s="1545"/>
      <c r="AF43" s="1545"/>
      <c r="AG43" s="1545"/>
      <c r="AH43" s="1545"/>
      <c r="AI43" s="1545"/>
      <c r="AJ43" s="1545"/>
      <c r="AK43" s="1545"/>
      <c r="AL43" s="1545"/>
      <c r="AM43" s="1545"/>
      <c r="AN43" s="1545"/>
      <c r="AO43" s="1545"/>
      <c r="AP43" s="1545"/>
      <c r="AQ43" s="1546"/>
    </row>
    <row r="44" spans="1:43" ht="14.1" customHeight="1">
      <c r="B44" s="187" t="s">
        <v>213</v>
      </c>
      <c r="C44" s="188"/>
      <c r="D44" s="200"/>
      <c r="E44" s="200"/>
      <c r="F44" s="200"/>
      <c r="G44" s="200"/>
      <c r="H44" s="200"/>
      <c r="I44" s="200"/>
      <c r="J44" s="200"/>
      <c r="K44" s="200"/>
      <c r="L44" s="200"/>
      <c r="M44" s="200"/>
      <c r="N44" s="200"/>
      <c r="O44" s="200"/>
      <c r="P44" s="200"/>
      <c r="Q44" s="200"/>
      <c r="R44" s="200"/>
      <c r="S44" s="200"/>
      <c r="T44" s="200"/>
      <c r="U44" s="200"/>
      <c r="V44" s="189"/>
      <c r="W44" s="190"/>
      <c r="X44" s="190"/>
      <c r="Y44" s="190"/>
      <c r="Z44" s="190"/>
      <c r="AA44" s="190"/>
      <c r="AB44" s="190"/>
      <c r="AC44" s="190"/>
    </row>
    <row r="45" spans="1:43" ht="14.1" customHeight="1">
      <c r="V45" s="189"/>
      <c r="W45" s="190"/>
      <c r="X45" s="190"/>
      <c r="Y45" s="190"/>
      <c r="Z45" s="190"/>
      <c r="AA45" s="190"/>
      <c r="AB45" s="190"/>
      <c r="AC45" s="190"/>
    </row>
    <row r="46" spans="1:43" ht="14.1" customHeight="1">
      <c r="V46" s="189"/>
      <c r="W46" s="190"/>
      <c r="X46" s="190"/>
      <c r="Y46" s="190"/>
      <c r="Z46" s="190"/>
      <c r="AA46" s="190"/>
      <c r="AB46" s="190"/>
      <c r="AC46" s="190"/>
    </row>
    <row r="47" spans="1:43" ht="14.1" customHeight="1">
      <c r="V47" s="189"/>
      <c r="W47" s="190"/>
      <c r="X47" s="190"/>
      <c r="Y47" s="190"/>
      <c r="Z47" s="190"/>
      <c r="AA47" s="190"/>
      <c r="AB47" s="190"/>
      <c r="AC47" s="190"/>
    </row>
    <row r="48" spans="1:43" ht="14.1" customHeight="1">
      <c r="V48" s="189"/>
      <c r="W48" s="190"/>
      <c r="X48" s="190"/>
      <c r="Y48" s="190"/>
      <c r="Z48" s="190"/>
      <c r="AA48" s="190"/>
      <c r="AB48" s="190"/>
      <c r="AC48" s="190"/>
    </row>
    <row r="49" spans="22:29" ht="14.1" customHeight="1">
      <c r="V49" s="189"/>
      <c r="W49" s="190"/>
      <c r="X49" s="190"/>
      <c r="Y49" s="190"/>
      <c r="Z49" s="190"/>
      <c r="AA49" s="190"/>
      <c r="AB49" s="190"/>
      <c r="AC49" s="190"/>
    </row>
    <row r="50" spans="22:29" ht="14.1" customHeight="1">
      <c r="V50" s="189"/>
      <c r="W50" s="190"/>
      <c r="X50" s="190"/>
      <c r="Y50" s="190"/>
      <c r="Z50" s="190"/>
      <c r="AA50" s="190"/>
      <c r="AB50" s="190"/>
      <c r="AC50" s="190"/>
    </row>
    <row r="51" spans="22:29" ht="14.1" customHeight="1">
      <c r="V51" s="189"/>
      <c r="W51" s="190"/>
      <c r="X51" s="190"/>
      <c r="Y51" s="190"/>
      <c r="Z51" s="190"/>
      <c r="AA51" s="190"/>
      <c r="AB51" s="190"/>
      <c r="AC51" s="190"/>
    </row>
    <row r="52" spans="22:29" ht="14.1" customHeight="1">
      <c r="W52" s="191"/>
      <c r="X52" s="191"/>
      <c r="Y52" s="191"/>
      <c r="Z52" s="191"/>
      <c r="AA52" s="191"/>
      <c r="AB52" s="191"/>
      <c r="AC52" s="191"/>
    </row>
    <row r="53" spans="22:29" ht="14.1" customHeight="1">
      <c r="W53" s="191"/>
      <c r="X53" s="191"/>
      <c r="Y53" s="191"/>
      <c r="Z53" s="191"/>
      <c r="AA53" s="191"/>
      <c r="AB53" s="191"/>
      <c r="AC53" s="191"/>
    </row>
    <row r="54" spans="22:29" ht="14.1" customHeight="1">
      <c r="W54" s="191"/>
      <c r="X54" s="191"/>
      <c r="Y54" s="191"/>
      <c r="Z54" s="191"/>
      <c r="AA54" s="191"/>
      <c r="AB54" s="191"/>
      <c r="AC54" s="191"/>
    </row>
    <row r="55" spans="22:29" ht="14.1" customHeight="1">
      <c r="W55" s="191"/>
      <c r="X55" s="191"/>
      <c r="Y55" s="191"/>
      <c r="Z55" s="191"/>
      <c r="AA55" s="191"/>
      <c r="AB55" s="191"/>
      <c r="AC55" s="191"/>
    </row>
    <row r="56" spans="22:29" ht="14.1" customHeight="1">
      <c r="W56" s="191"/>
      <c r="X56" s="191"/>
      <c r="Y56" s="191"/>
      <c r="Z56" s="191"/>
      <c r="AA56" s="191"/>
      <c r="AB56" s="191"/>
      <c r="AC56" s="191"/>
    </row>
    <row r="57" spans="22:29" ht="14.1" customHeight="1">
      <c r="W57" s="191"/>
      <c r="X57" s="191"/>
      <c r="Y57" s="191"/>
      <c r="Z57" s="191"/>
      <c r="AA57" s="191"/>
      <c r="AB57" s="191"/>
      <c r="AC57" s="191"/>
    </row>
    <row r="58" spans="22:29" ht="14.1" customHeight="1">
      <c r="W58" s="191"/>
      <c r="X58" s="191"/>
      <c r="Y58" s="191"/>
      <c r="Z58" s="191"/>
      <c r="AA58" s="191"/>
      <c r="AB58" s="191"/>
      <c r="AC58" s="191"/>
    </row>
    <row r="59" spans="22:29" ht="14.1" customHeight="1">
      <c r="W59" s="191"/>
      <c r="X59" s="191"/>
      <c r="Y59" s="191"/>
      <c r="Z59" s="191"/>
      <c r="AA59" s="191"/>
      <c r="AB59" s="191"/>
      <c r="AC59" s="191"/>
    </row>
    <row r="60" spans="22:29" ht="14.1" customHeight="1">
      <c r="W60" s="191"/>
      <c r="X60" s="191"/>
      <c r="Y60" s="191"/>
      <c r="Z60" s="191"/>
      <c r="AA60" s="191"/>
      <c r="AB60" s="191"/>
      <c r="AC60" s="191"/>
    </row>
    <row r="61" spans="22:29" ht="14.1" customHeight="1">
      <c r="W61" s="191"/>
      <c r="X61" s="191"/>
      <c r="Y61" s="191"/>
      <c r="Z61" s="191"/>
      <c r="AA61" s="191"/>
      <c r="AB61" s="191"/>
      <c r="AC61" s="191"/>
    </row>
    <row r="62" spans="22:29" ht="14.1" customHeight="1">
      <c r="W62" s="191"/>
      <c r="X62" s="191"/>
      <c r="Y62" s="191"/>
      <c r="Z62" s="191"/>
      <c r="AA62" s="191"/>
      <c r="AB62" s="191"/>
      <c r="AC62" s="191"/>
    </row>
    <row r="63" spans="22:29" ht="14.1" customHeight="1">
      <c r="W63" s="191"/>
      <c r="X63" s="191"/>
      <c r="Y63" s="191"/>
      <c r="Z63" s="191"/>
      <c r="AA63" s="191"/>
      <c r="AB63" s="191"/>
      <c r="AC63" s="191"/>
    </row>
    <row r="64" spans="22:29" ht="14.1" customHeight="1">
      <c r="W64" s="191"/>
      <c r="X64" s="191"/>
      <c r="Y64" s="191"/>
      <c r="Z64" s="191"/>
      <c r="AA64" s="191"/>
      <c r="AB64" s="191"/>
      <c r="AC64" s="191"/>
    </row>
    <row r="65" spans="1:29" ht="14.1" customHeight="1">
      <c r="W65" s="191"/>
      <c r="X65" s="191"/>
      <c r="Y65" s="191"/>
      <c r="Z65" s="191"/>
      <c r="AA65" s="191"/>
      <c r="AB65" s="191"/>
      <c r="AC65" s="191"/>
    </row>
    <row r="66" spans="1:29" ht="14.1" customHeight="1">
      <c r="W66" s="191"/>
      <c r="X66" s="191"/>
      <c r="Y66" s="191"/>
      <c r="Z66" s="191"/>
      <c r="AA66" s="191"/>
      <c r="AB66" s="191"/>
      <c r="AC66" s="191"/>
    </row>
    <row r="67" spans="1:29" ht="14.1" customHeight="1">
      <c r="W67" s="191"/>
      <c r="X67" s="191"/>
      <c r="Y67" s="191"/>
      <c r="Z67" s="191"/>
      <c r="AA67" s="191"/>
      <c r="AB67" s="191"/>
      <c r="AC67" s="191"/>
    </row>
    <row r="68" spans="1:29" ht="14.1" customHeight="1">
      <c r="W68" s="191"/>
      <c r="X68" s="191"/>
      <c r="Y68" s="191"/>
      <c r="Z68" s="191"/>
      <c r="AA68" s="191"/>
      <c r="AB68" s="191"/>
      <c r="AC68" s="191"/>
    </row>
    <row r="69" spans="1:29" ht="14.1" customHeight="1">
      <c r="W69" s="191"/>
      <c r="X69" s="191"/>
      <c r="Y69" s="191"/>
      <c r="Z69" s="191"/>
      <c r="AA69" s="191"/>
      <c r="AB69" s="191"/>
      <c r="AC69" s="191"/>
    </row>
    <row r="70" spans="1:29" ht="14.1" customHeight="1">
      <c r="W70" s="191"/>
      <c r="X70" s="191"/>
      <c r="Y70" s="191"/>
      <c r="Z70" s="191"/>
      <c r="AA70" s="191"/>
      <c r="AB70" s="191"/>
      <c r="AC70" s="191"/>
    </row>
    <row r="71" spans="1:29" ht="14.1" customHeight="1">
      <c r="A71" s="191"/>
      <c r="B71" s="191"/>
      <c r="C71" s="191"/>
      <c r="D71" s="191"/>
      <c r="E71" s="191"/>
      <c r="F71" s="191"/>
      <c r="W71" s="191"/>
      <c r="X71" s="191"/>
      <c r="Y71" s="191"/>
      <c r="Z71" s="191"/>
      <c r="AA71" s="191"/>
      <c r="AB71" s="191"/>
      <c r="AC71" s="191"/>
    </row>
    <row r="72" spans="1:29" ht="14.1" customHeight="1">
      <c r="A72" s="191"/>
      <c r="B72" s="191"/>
      <c r="C72" s="191"/>
      <c r="D72" s="191"/>
      <c r="E72" s="191"/>
      <c r="F72" s="191"/>
      <c r="W72" s="191"/>
      <c r="X72" s="191"/>
      <c r="Y72" s="191"/>
      <c r="Z72" s="191"/>
      <c r="AA72" s="191"/>
      <c r="AB72" s="191"/>
      <c r="AC72" s="191"/>
    </row>
    <row r="73" spans="1:29" ht="14.1" customHeight="1">
      <c r="A73" s="191"/>
      <c r="B73" s="191"/>
      <c r="C73" s="191"/>
      <c r="D73" s="191"/>
      <c r="E73" s="191"/>
      <c r="F73" s="191"/>
      <c r="W73" s="191"/>
      <c r="X73" s="191"/>
      <c r="Y73" s="191"/>
      <c r="Z73" s="191"/>
      <c r="AA73" s="191"/>
      <c r="AB73" s="191"/>
      <c r="AC73" s="191"/>
    </row>
    <row r="74" spans="1:29" ht="14.1" customHeight="1">
      <c r="A74" s="191"/>
      <c r="B74" s="191"/>
      <c r="C74" s="191"/>
      <c r="D74" s="191"/>
      <c r="E74" s="191"/>
      <c r="F74" s="191"/>
      <c r="V74" s="201"/>
      <c r="W74" s="191"/>
      <c r="X74" s="191"/>
      <c r="Y74" s="191"/>
      <c r="Z74" s="191"/>
      <c r="AA74" s="191"/>
      <c r="AB74" s="191"/>
      <c r="AC74" s="191"/>
    </row>
    <row r="75" spans="1:29" ht="14.1" customHeight="1">
      <c r="A75" s="191"/>
      <c r="B75" s="191"/>
      <c r="C75" s="191"/>
      <c r="D75" s="191"/>
      <c r="E75" s="191"/>
      <c r="F75" s="191"/>
    </row>
    <row r="76" spans="1:29" ht="14.1" customHeight="1">
      <c r="A76" s="191"/>
      <c r="B76" s="191"/>
      <c r="C76" s="191"/>
      <c r="D76" s="191"/>
      <c r="E76" s="191"/>
      <c r="F76" s="191"/>
    </row>
    <row r="77" spans="1:29" ht="14.1" customHeight="1"/>
    <row r="78" spans="1:29">
      <c r="A78" s="198"/>
      <c r="B78" s="198"/>
      <c r="C78" s="198"/>
      <c r="D78" s="198"/>
      <c r="E78" s="198"/>
      <c r="F78" s="198"/>
      <c r="G78" s="198"/>
      <c r="H78" s="198"/>
      <c r="I78" s="198"/>
      <c r="J78" s="198"/>
      <c r="K78" s="198"/>
      <c r="L78" s="198"/>
      <c r="M78" s="198"/>
      <c r="N78" s="198"/>
      <c r="O78" s="198"/>
      <c r="P78" s="198"/>
      <c r="Q78" s="198"/>
      <c r="R78" s="198"/>
      <c r="S78" s="198"/>
      <c r="T78" s="198"/>
      <c r="U78" s="198"/>
      <c r="V78" s="198"/>
      <c r="W78" s="191"/>
      <c r="X78" s="191"/>
      <c r="Y78" s="191"/>
      <c r="Z78" s="191"/>
      <c r="AA78" s="191"/>
      <c r="AB78" s="191"/>
      <c r="AC78" s="191"/>
    </row>
    <row r="79" spans="1:29" ht="12.75" hidden="1" customHeight="1">
      <c r="A79" s="198"/>
      <c r="B79" s="198"/>
      <c r="C79" s="198"/>
      <c r="D79" s="198"/>
      <c r="E79" s="198"/>
      <c r="F79" s="198"/>
      <c r="G79" s="198"/>
      <c r="H79" s="198"/>
      <c r="I79" s="198"/>
      <c r="J79" s="198"/>
      <c r="K79" s="198"/>
      <c r="L79" s="198"/>
      <c r="M79" s="198"/>
      <c r="N79" s="198"/>
      <c r="O79" s="198"/>
      <c r="P79" s="198"/>
      <c r="Q79" s="198"/>
      <c r="R79" s="198"/>
      <c r="S79" s="198"/>
      <c r="T79" s="198"/>
      <c r="U79" s="198"/>
      <c r="V79" s="198"/>
      <c r="W79" s="191"/>
      <c r="X79" s="191"/>
      <c r="Y79" s="191"/>
      <c r="Z79" s="191"/>
      <c r="AA79" s="191"/>
      <c r="AB79" s="191"/>
      <c r="AC79" s="191"/>
    </row>
    <row r="80" spans="1:29" ht="14.1" customHeight="1">
      <c r="A80" s="198"/>
      <c r="B80" s="198"/>
      <c r="C80" s="198"/>
      <c r="D80" s="198"/>
      <c r="E80" s="198"/>
      <c r="F80" s="198"/>
      <c r="G80" s="198"/>
      <c r="H80" s="198"/>
      <c r="I80" s="198"/>
      <c r="J80" s="198"/>
      <c r="K80" s="198"/>
      <c r="L80" s="198"/>
      <c r="M80" s="198"/>
      <c r="N80" s="198"/>
      <c r="O80" s="198"/>
      <c r="P80" s="198"/>
      <c r="Q80" s="198"/>
      <c r="R80" s="198"/>
      <c r="S80" s="198"/>
      <c r="T80" s="198"/>
      <c r="U80" s="198"/>
      <c r="V80" s="198"/>
      <c r="W80" s="191"/>
      <c r="X80" s="191"/>
      <c r="Y80" s="191"/>
      <c r="Z80" s="191"/>
      <c r="AA80" s="191"/>
      <c r="AB80" s="191"/>
      <c r="AC80" s="191"/>
    </row>
    <row r="81" spans="1:29" ht="14.1" customHeight="1">
      <c r="A81" s="198"/>
      <c r="B81" s="198"/>
      <c r="C81" s="198"/>
      <c r="D81" s="198"/>
      <c r="E81" s="198"/>
      <c r="F81" s="198"/>
      <c r="G81" s="198"/>
      <c r="H81" s="198"/>
      <c r="I81" s="198"/>
      <c r="J81" s="198"/>
      <c r="K81" s="198"/>
      <c r="L81" s="198"/>
      <c r="M81" s="198"/>
      <c r="N81" s="198"/>
      <c r="O81" s="198"/>
      <c r="P81" s="198"/>
      <c r="Q81" s="198"/>
      <c r="R81" s="198"/>
      <c r="S81" s="198"/>
      <c r="T81" s="198"/>
      <c r="U81" s="198"/>
      <c r="V81" s="198"/>
      <c r="W81" s="191"/>
      <c r="X81" s="191"/>
      <c r="Y81" s="191"/>
      <c r="Z81" s="191"/>
      <c r="AA81" s="191"/>
      <c r="AB81" s="191"/>
      <c r="AC81" s="191"/>
    </row>
    <row r="82" spans="1:29" ht="14.1" customHeight="1">
      <c r="A82" s="198"/>
      <c r="B82" s="198"/>
      <c r="C82" s="198"/>
      <c r="D82" s="198"/>
      <c r="E82" s="198"/>
      <c r="F82" s="198"/>
      <c r="G82" s="198"/>
      <c r="H82" s="198"/>
      <c r="I82" s="198"/>
      <c r="J82" s="198"/>
      <c r="K82" s="198"/>
      <c r="L82" s="198"/>
      <c r="M82" s="198"/>
      <c r="N82" s="198"/>
      <c r="O82" s="198"/>
      <c r="P82" s="198"/>
      <c r="Q82" s="198"/>
      <c r="R82" s="198"/>
      <c r="S82" s="198"/>
      <c r="T82" s="198"/>
      <c r="U82" s="198"/>
      <c r="V82" s="198"/>
      <c r="W82" s="191"/>
      <c r="X82" s="191"/>
      <c r="Y82" s="191"/>
      <c r="Z82" s="191"/>
      <c r="AA82" s="191"/>
      <c r="AB82" s="191"/>
      <c r="AC82" s="191"/>
    </row>
    <row r="83" spans="1:29" ht="14.1" customHeight="1">
      <c r="A83" s="198"/>
      <c r="B83" s="198"/>
      <c r="C83" s="198"/>
      <c r="D83" s="198"/>
      <c r="E83" s="198"/>
      <c r="F83" s="198"/>
      <c r="G83" s="198"/>
      <c r="H83" s="198"/>
      <c r="I83" s="198"/>
      <c r="J83" s="198"/>
      <c r="K83" s="198"/>
      <c r="L83" s="198"/>
      <c r="M83" s="198"/>
      <c r="N83" s="198"/>
      <c r="O83" s="198"/>
      <c r="P83" s="198"/>
      <c r="Q83" s="198"/>
      <c r="R83" s="198"/>
      <c r="S83" s="198"/>
      <c r="T83" s="198"/>
      <c r="U83" s="198"/>
      <c r="V83" s="198"/>
      <c r="W83" s="191"/>
      <c r="X83" s="191"/>
      <c r="Y83" s="191"/>
      <c r="Z83" s="191"/>
      <c r="AA83" s="191"/>
      <c r="AB83" s="191"/>
      <c r="AC83" s="191"/>
    </row>
    <row r="84" spans="1:29" ht="14.1" customHeight="1">
      <c r="A84" s="198"/>
      <c r="B84" s="198"/>
      <c r="C84" s="198"/>
      <c r="D84" s="198"/>
      <c r="E84" s="198"/>
      <c r="F84" s="198"/>
      <c r="G84" s="198"/>
      <c r="H84" s="198"/>
      <c r="I84" s="198"/>
      <c r="J84" s="198"/>
      <c r="K84" s="198"/>
      <c r="L84" s="198"/>
      <c r="M84" s="198"/>
      <c r="N84" s="198"/>
      <c r="O84" s="198"/>
      <c r="P84" s="198"/>
      <c r="Q84" s="198"/>
      <c r="R84" s="198"/>
      <c r="S84" s="198"/>
      <c r="T84" s="198"/>
      <c r="U84" s="198"/>
      <c r="V84" s="198"/>
      <c r="W84" s="191"/>
      <c r="X84" s="191"/>
      <c r="Y84" s="191"/>
      <c r="Z84" s="191"/>
      <c r="AA84" s="191"/>
      <c r="AB84" s="191"/>
      <c r="AC84" s="191"/>
    </row>
    <row r="85" spans="1:29" ht="14.1" customHeight="1">
      <c r="A85" s="198"/>
      <c r="B85" s="198"/>
      <c r="C85" s="198"/>
      <c r="D85" s="198"/>
      <c r="E85" s="198"/>
      <c r="F85" s="198"/>
      <c r="G85" s="198"/>
      <c r="H85" s="198"/>
      <c r="I85" s="198"/>
      <c r="J85" s="198"/>
      <c r="K85" s="198"/>
      <c r="L85" s="198"/>
      <c r="M85" s="198"/>
      <c r="N85" s="198"/>
      <c r="O85" s="198"/>
      <c r="P85" s="198"/>
      <c r="Q85" s="198"/>
      <c r="R85" s="198"/>
      <c r="S85" s="198"/>
      <c r="T85" s="198"/>
      <c r="U85" s="198"/>
      <c r="V85" s="198"/>
      <c r="W85" s="191"/>
      <c r="X85" s="191"/>
      <c r="Y85" s="191"/>
      <c r="Z85" s="191"/>
      <c r="AA85" s="191"/>
      <c r="AB85" s="191"/>
      <c r="AC85" s="191"/>
    </row>
    <row r="86" spans="1:29" ht="14.1" customHeight="1">
      <c r="A86" s="198"/>
      <c r="B86" s="198"/>
      <c r="C86" s="198"/>
      <c r="D86" s="198"/>
      <c r="E86" s="198"/>
      <c r="F86" s="198"/>
      <c r="G86" s="198"/>
      <c r="H86" s="198"/>
      <c r="I86" s="198"/>
      <c r="J86" s="198"/>
      <c r="K86" s="198"/>
      <c r="L86" s="198"/>
      <c r="M86" s="198"/>
      <c r="N86" s="198"/>
      <c r="O86" s="198"/>
      <c r="P86" s="198"/>
      <c r="Q86" s="198"/>
      <c r="R86" s="198"/>
      <c r="S86" s="198"/>
      <c r="T86" s="198"/>
      <c r="U86" s="198"/>
      <c r="V86" s="198"/>
      <c r="W86" s="191"/>
      <c r="X86" s="191"/>
      <c r="Y86" s="191"/>
      <c r="Z86" s="191"/>
      <c r="AA86" s="191"/>
      <c r="AB86" s="191"/>
      <c r="AC86" s="191"/>
    </row>
    <row r="87" spans="1:29" ht="14.1" customHeight="1">
      <c r="A87" s="198"/>
      <c r="B87" s="198"/>
      <c r="C87" s="198"/>
      <c r="D87" s="198"/>
      <c r="E87" s="198"/>
      <c r="F87" s="198"/>
      <c r="G87" s="198"/>
      <c r="H87" s="198"/>
      <c r="I87" s="198"/>
      <c r="J87" s="198"/>
      <c r="K87" s="198"/>
      <c r="L87" s="198"/>
      <c r="M87" s="198"/>
      <c r="N87" s="198"/>
      <c r="O87" s="198"/>
      <c r="P87" s="198"/>
      <c r="Q87" s="198"/>
      <c r="R87" s="198"/>
      <c r="S87" s="198"/>
      <c r="T87" s="198"/>
      <c r="U87" s="198"/>
      <c r="V87" s="198"/>
      <c r="W87" s="191"/>
      <c r="X87" s="191"/>
      <c r="Y87" s="191"/>
      <c r="Z87" s="191"/>
      <c r="AA87" s="191"/>
      <c r="AB87" s="191"/>
      <c r="AC87" s="191"/>
    </row>
    <row r="88" spans="1:29" ht="14.1" customHeight="1">
      <c r="A88" s="198"/>
      <c r="B88" s="198"/>
      <c r="C88" s="198"/>
      <c r="D88" s="198"/>
      <c r="E88" s="198"/>
      <c r="F88" s="198"/>
      <c r="G88" s="198"/>
      <c r="H88" s="198"/>
      <c r="I88" s="198"/>
      <c r="J88" s="198"/>
      <c r="K88" s="198"/>
      <c r="L88" s="198"/>
      <c r="M88" s="198"/>
      <c r="N88" s="198"/>
      <c r="O88" s="198"/>
      <c r="P88" s="198"/>
      <c r="Q88" s="198"/>
      <c r="R88" s="198"/>
      <c r="S88" s="198"/>
      <c r="T88" s="198"/>
      <c r="U88" s="198"/>
      <c r="V88" s="198"/>
      <c r="W88" s="191"/>
      <c r="X88" s="191"/>
      <c r="Y88" s="191"/>
      <c r="Z88" s="191"/>
      <c r="AA88" s="191"/>
      <c r="AB88" s="191"/>
      <c r="AC88" s="191"/>
    </row>
    <row r="89" spans="1:29" ht="14.1" customHeight="1">
      <c r="A89" s="198"/>
      <c r="B89" s="198"/>
      <c r="C89" s="198"/>
      <c r="D89" s="198"/>
      <c r="E89" s="198"/>
      <c r="F89" s="198"/>
      <c r="G89" s="198"/>
      <c r="H89" s="198"/>
      <c r="I89" s="198"/>
      <c r="J89" s="198"/>
      <c r="K89" s="198"/>
      <c r="L89" s="198"/>
      <c r="M89" s="198"/>
      <c r="N89" s="198"/>
      <c r="O89" s="198"/>
      <c r="P89" s="198"/>
      <c r="Q89" s="198"/>
      <c r="R89" s="198"/>
      <c r="S89" s="198"/>
      <c r="T89" s="198"/>
      <c r="U89" s="198"/>
      <c r="V89" s="198"/>
      <c r="W89" s="191"/>
      <c r="X89" s="191"/>
      <c r="Y89" s="191"/>
      <c r="Z89" s="191"/>
      <c r="AA89" s="191"/>
      <c r="AB89" s="191"/>
      <c r="AC89" s="191"/>
    </row>
    <row r="90" spans="1:29" ht="14.1" customHeight="1">
      <c r="A90" s="198"/>
      <c r="B90" s="198"/>
      <c r="C90" s="198"/>
      <c r="D90" s="198"/>
      <c r="E90" s="198"/>
      <c r="F90" s="198"/>
      <c r="G90" s="198"/>
      <c r="H90" s="198"/>
      <c r="I90" s="198"/>
      <c r="J90" s="198"/>
      <c r="K90" s="198"/>
      <c r="L90" s="198"/>
      <c r="M90" s="198"/>
      <c r="N90" s="198"/>
      <c r="O90" s="198"/>
      <c r="P90" s="198"/>
      <c r="Q90" s="198"/>
      <c r="R90" s="198"/>
      <c r="S90" s="198"/>
      <c r="T90" s="198"/>
      <c r="U90" s="198"/>
      <c r="V90" s="198"/>
      <c r="W90" s="191"/>
      <c r="X90" s="191"/>
      <c r="Y90" s="191"/>
      <c r="Z90" s="191"/>
      <c r="AA90" s="191"/>
      <c r="AB90" s="191"/>
      <c r="AC90" s="191"/>
    </row>
    <row r="91" spans="1:29" ht="14.1" customHeight="1">
      <c r="A91" s="198"/>
      <c r="B91" s="198"/>
      <c r="C91" s="198"/>
      <c r="D91" s="198"/>
      <c r="E91" s="198"/>
      <c r="F91" s="198"/>
      <c r="G91" s="198"/>
      <c r="H91" s="198"/>
      <c r="I91" s="198"/>
      <c r="J91" s="198"/>
      <c r="K91" s="198"/>
      <c r="L91" s="198"/>
      <c r="M91" s="198"/>
      <c r="N91" s="198"/>
      <c r="O91" s="198"/>
      <c r="P91" s="198"/>
      <c r="Q91" s="198"/>
      <c r="R91" s="198"/>
      <c r="S91" s="198"/>
      <c r="T91" s="198"/>
      <c r="U91" s="198"/>
      <c r="V91" s="198"/>
      <c r="W91" s="191"/>
      <c r="X91" s="191"/>
      <c r="Y91" s="191"/>
      <c r="Z91" s="191"/>
      <c r="AA91" s="191"/>
      <c r="AB91" s="191"/>
      <c r="AC91" s="191"/>
    </row>
    <row r="92" spans="1:29" ht="14.1" customHeight="1">
      <c r="A92" s="198"/>
      <c r="B92" s="198"/>
      <c r="C92" s="198"/>
      <c r="D92" s="198"/>
      <c r="E92" s="198"/>
      <c r="F92" s="198"/>
      <c r="G92" s="198"/>
      <c r="H92" s="198"/>
      <c r="I92" s="198"/>
      <c r="J92" s="198"/>
      <c r="K92" s="198"/>
      <c r="L92" s="198"/>
      <c r="M92" s="198"/>
      <c r="N92" s="198"/>
      <c r="O92" s="198"/>
      <c r="P92" s="198"/>
      <c r="Q92" s="198"/>
      <c r="R92" s="198"/>
      <c r="S92" s="198"/>
      <c r="T92" s="198"/>
      <c r="U92" s="198"/>
      <c r="V92" s="198"/>
      <c r="W92" s="191"/>
      <c r="X92" s="191"/>
      <c r="Y92" s="191"/>
      <c r="Z92" s="191"/>
      <c r="AA92" s="191"/>
      <c r="AB92" s="191"/>
      <c r="AC92" s="191"/>
    </row>
    <row r="93" spans="1:29" ht="14.1" customHeight="1">
      <c r="A93" s="198"/>
      <c r="B93" s="198"/>
      <c r="C93" s="198"/>
      <c r="D93" s="198"/>
      <c r="E93" s="198"/>
      <c r="F93" s="198"/>
      <c r="G93" s="198"/>
      <c r="H93" s="198"/>
      <c r="I93" s="198"/>
      <c r="J93" s="198"/>
      <c r="K93" s="198"/>
      <c r="L93" s="198"/>
      <c r="M93" s="198"/>
      <c r="N93" s="198"/>
      <c r="O93" s="198"/>
      <c r="P93" s="198"/>
      <c r="Q93" s="198"/>
      <c r="R93" s="198"/>
      <c r="S93" s="198"/>
      <c r="T93" s="198"/>
      <c r="U93" s="198"/>
      <c r="V93" s="198"/>
      <c r="W93" s="191"/>
      <c r="X93" s="191"/>
      <c r="Y93" s="191"/>
      <c r="Z93" s="191"/>
      <c r="AA93" s="191"/>
      <c r="AB93" s="191"/>
      <c r="AC93" s="191"/>
    </row>
    <row r="94" spans="1:29" ht="14.1" customHeight="1">
      <c r="A94" s="198"/>
      <c r="B94" s="198"/>
      <c r="C94" s="198"/>
      <c r="D94" s="198"/>
      <c r="E94" s="198"/>
      <c r="F94" s="198"/>
      <c r="G94" s="198"/>
      <c r="H94" s="198"/>
      <c r="I94" s="198"/>
      <c r="J94" s="198"/>
      <c r="K94" s="198"/>
      <c r="L94" s="198"/>
      <c r="M94" s="198"/>
      <c r="N94" s="198"/>
      <c r="O94" s="198"/>
      <c r="P94" s="198"/>
      <c r="Q94" s="198"/>
      <c r="R94" s="198"/>
      <c r="S94" s="198"/>
      <c r="T94" s="198"/>
      <c r="U94" s="198"/>
      <c r="V94" s="198"/>
      <c r="W94" s="191"/>
      <c r="X94" s="191"/>
      <c r="Y94" s="191"/>
      <c r="Z94" s="191"/>
      <c r="AA94" s="191"/>
      <c r="AB94" s="191"/>
      <c r="AC94" s="191"/>
    </row>
    <row r="95" spans="1:29" ht="14.1" customHeight="1">
      <c r="A95" s="198"/>
      <c r="B95" s="198"/>
      <c r="C95" s="198"/>
      <c r="D95" s="198"/>
      <c r="E95" s="198"/>
      <c r="F95" s="198"/>
      <c r="G95" s="198"/>
      <c r="H95" s="198"/>
      <c r="I95" s="198"/>
      <c r="J95" s="198"/>
      <c r="K95" s="198"/>
      <c r="L95" s="198"/>
      <c r="M95" s="198"/>
      <c r="N95" s="198"/>
      <c r="O95" s="198"/>
      <c r="P95" s="198"/>
      <c r="Q95" s="198"/>
      <c r="R95" s="198"/>
      <c r="S95" s="198"/>
      <c r="T95" s="198"/>
      <c r="U95" s="198"/>
      <c r="V95" s="198"/>
      <c r="W95" s="191"/>
      <c r="X95" s="191"/>
      <c r="Y95" s="191"/>
      <c r="Z95" s="191"/>
      <c r="AA95" s="191"/>
      <c r="AB95" s="191"/>
      <c r="AC95" s="191"/>
    </row>
    <row r="96" spans="1:29" ht="14.1" customHeight="1">
      <c r="A96" s="198"/>
      <c r="B96" s="198"/>
      <c r="C96" s="198"/>
      <c r="D96" s="198"/>
      <c r="E96" s="198"/>
      <c r="F96" s="198"/>
      <c r="G96" s="198"/>
      <c r="H96" s="198"/>
      <c r="I96" s="198"/>
      <c r="J96" s="198"/>
      <c r="K96" s="198"/>
      <c r="L96" s="198"/>
      <c r="M96" s="198"/>
      <c r="N96" s="198"/>
      <c r="O96" s="198"/>
      <c r="P96" s="198"/>
      <c r="Q96" s="198"/>
      <c r="R96" s="198"/>
      <c r="S96" s="198"/>
      <c r="T96" s="198"/>
      <c r="U96" s="198"/>
      <c r="V96" s="198"/>
      <c r="W96" s="191"/>
      <c r="X96" s="191"/>
      <c r="Y96" s="191"/>
      <c r="Z96" s="191"/>
      <c r="AA96" s="191"/>
      <c r="AB96" s="191"/>
      <c r="AC96" s="191"/>
    </row>
    <row r="97" spans="1:29" ht="14.1" customHeight="1">
      <c r="A97" s="198"/>
      <c r="B97" s="198"/>
      <c r="C97" s="198"/>
      <c r="D97" s="198"/>
      <c r="E97" s="198"/>
      <c r="F97" s="198"/>
      <c r="G97" s="198"/>
      <c r="H97" s="198"/>
      <c r="I97" s="198"/>
      <c r="J97" s="198"/>
      <c r="K97" s="198"/>
      <c r="L97" s="198"/>
      <c r="M97" s="198"/>
      <c r="N97" s="198"/>
      <c r="O97" s="198"/>
      <c r="P97" s="198"/>
      <c r="Q97" s="198"/>
      <c r="R97" s="198"/>
      <c r="S97" s="198"/>
      <c r="T97" s="198"/>
      <c r="U97" s="198"/>
      <c r="V97" s="198"/>
      <c r="W97" s="191"/>
      <c r="X97" s="191"/>
      <c r="Y97" s="191"/>
      <c r="Z97" s="191"/>
      <c r="AA97" s="191"/>
      <c r="AB97" s="191"/>
      <c r="AC97" s="191"/>
    </row>
    <row r="98" spans="1:29" ht="14.1" customHeight="1">
      <c r="A98" s="198"/>
      <c r="B98" s="198"/>
      <c r="C98" s="198"/>
      <c r="D98" s="198"/>
      <c r="E98" s="198"/>
      <c r="F98" s="198"/>
      <c r="G98" s="198"/>
      <c r="H98" s="198"/>
      <c r="I98" s="198"/>
      <c r="J98" s="198"/>
      <c r="K98" s="198"/>
      <c r="L98" s="198"/>
      <c r="M98" s="198"/>
      <c r="N98" s="198"/>
      <c r="O98" s="198"/>
      <c r="P98" s="198"/>
      <c r="Q98" s="198"/>
      <c r="R98" s="198"/>
      <c r="S98" s="198"/>
      <c r="T98" s="198"/>
      <c r="U98" s="198"/>
      <c r="V98" s="198"/>
      <c r="W98" s="191"/>
      <c r="X98" s="191"/>
      <c r="Y98" s="191"/>
      <c r="Z98" s="191"/>
      <c r="AA98" s="191"/>
      <c r="AB98" s="191"/>
      <c r="AC98" s="191"/>
    </row>
    <row r="99" spans="1:29" ht="14.1" customHeight="1">
      <c r="A99" s="198"/>
      <c r="B99" s="198"/>
      <c r="C99" s="198"/>
      <c r="D99" s="198"/>
      <c r="E99" s="198"/>
      <c r="F99" s="198"/>
      <c r="G99" s="198"/>
      <c r="H99" s="198"/>
      <c r="I99" s="198"/>
      <c r="J99" s="198"/>
      <c r="K99" s="198"/>
      <c r="L99" s="198"/>
      <c r="M99" s="198"/>
      <c r="N99" s="198"/>
      <c r="O99" s="198"/>
      <c r="P99" s="198"/>
      <c r="Q99" s="198"/>
      <c r="R99" s="198"/>
      <c r="S99" s="198"/>
      <c r="T99" s="198"/>
      <c r="U99" s="198"/>
      <c r="V99" s="198"/>
      <c r="W99" s="191"/>
      <c r="X99" s="191"/>
      <c r="Y99" s="191"/>
      <c r="Z99" s="191"/>
      <c r="AA99" s="191"/>
      <c r="AB99" s="191"/>
      <c r="AC99" s="191"/>
    </row>
    <row r="100" spans="1:29" ht="14.1" customHeight="1">
      <c r="A100" s="198"/>
      <c r="B100" s="198"/>
      <c r="C100" s="198"/>
      <c r="D100" s="198"/>
      <c r="E100" s="198"/>
      <c r="F100" s="198"/>
      <c r="G100" s="198"/>
      <c r="H100" s="198"/>
      <c r="I100" s="198"/>
      <c r="J100" s="198"/>
      <c r="K100" s="198"/>
      <c r="L100" s="198"/>
      <c r="M100" s="198"/>
      <c r="N100" s="198"/>
      <c r="O100" s="198"/>
      <c r="P100" s="198"/>
      <c r="Q100" s="198"/>
      <c r="R100" s="198"/>
      <c r="S100" s="198"/>
      <c r="T100" s="198"/>
      <c r="U100" s="198"/>
      <c r="V100" s="198"/>
      <c r="W100" s="191"/>
      <c r="X100" s="191"/>
      <c r="Y100" s="191"/>
      <c r="Z100" s="191"/>
      <c r="AA100" s="191"/>
      <c r="AB100" s="191"/>
      <c r="AC100" s="191"/>
    </row>
    <row r="101" spans="1:29" ht="14.1" customHeight="1">
      <c r="A101" s="198"/>
      <c r="B101" s="198"/>
      <c r="C101" s="198"/>
      <c r="D101" s="198"/>
      <c r="E101" s="198"/>
      <c r="F101" s="198"/>
      <c r="G101" s="198"/>
      <c r="H101" s="198"/>
      <c r="I101" s="198"/>
      <c r="J101" s="198"/>
      <c r="K101" s="198"/>
      <c r="L101" s="198"/>
      <c r="M101" s="198"/>
      <c r="N101" s="198"/>
      <c r="O101" s="198"/>
      <c r="P101" s="198"/>
      <c r="Q101" s="198"/>
      <c r="R101" s="198"/>
      <c r="S101" s="198"/>
      <c r="T101" s="198"/>
      <c r="U101" s="198"/>
      <c r="V101" s="198"/>
      <c r="W101" s="191"/>
      <c r="X101" s="191"/>
      <c r="Y101" s="191"/>
      <c r="Z101" s="191"/>
      <c r="AA101" s="191"/>
      <c r="AB101" s="191"/>
      <c r="AC101" s="191"/>
    </row>
    <row r="102" spans="1:29" ht="14.1" customHeight="1">
      <c r="A102" s="198"/>
      <c r="B102" s="198"/>
      <c r="C102" s="198"/>
      <c r="D102" s="198"/>
      <c r="E102" s="198"/>
      <c r="F102" s="198"/>
      <c r="G102" s="198"/>
      <c r="H102" s="198"/>
      <c r="I102" s="198"/>
      <c r="J102" s="198"/>
      <c r="K102" s="198"/>
      <c r="L102" s="198"/>
      <c r="M102" s="198"/>
      <c r="N102" s="198"/>
      <c r="O102" s="198"/>
      <c r="P102" s="198"/>
      <c r="Q102" s="198"/>
      <c r="R102" s="198"/>
      <c r="S102" s="198"/>
      <c r="T102" s="198"/>
      <c r="U102" s="198"/>
      <c r="V102" s="198"/>
      <c r="W102" s="191"/>
      <c r="X102" s="191"/>
      <c r="Y102" s="191"/>
      <c r="Z102" s="191"/>
      <c r="AA102" s="191"/>
      <c r="AB102" s="191"/>
      <c r="AC102" s="191"/>
    </row>
    <row r="103" spans="1:29" ht="14.1" customHeight="1">
      <c r="A103" s="198"/>
      <c r="B103" s="198"/>
      <c r="C103" s="198"/>
      <c r="D103" s="198"/>
      <c r="E103" s="198"/>
      <c r="F103" s="198"/>
      <c r="G103" s="198"/>
      <c r="H103" s="198"/>
      <c r="I103" s="198"/>
      <c r="J103" s="198"/>
      <c r="K103" s="198"/>
      <c r="L103" s="198"/>
      <c r="M103" s="198"/>
      <c r="N103" s="198"/>
      <c r="O103" s="198"/>
      <c r="P103" s="198"/>
      <c r="Q103" s="198"/>
      <c r="R103" s="198"/>
      <c r="S103" s="198"/>
      <c r="T103" s="198"/>
      <c r="U103" s="198"/>
      <c r="V103" s="198"/>
      <c r="W103" s="191"/>
      <c r="X103" s="191"/>
      <c r="Y103" s="191"/>
      <c r="Z103" s="191"/>
      <c r="AA103" s="191"/>
      <c r="AB103" s="191"/>
      <c r="AC103" s="191"/>
    </row>
    <row r="104" spans="1:29" ht="14.1" customHeight="1">
      <c r="A104" s="198"/>
      <c r="B104" s="198"/>
      <c r="C104" s="198"/>
      <c r="D104" s="198"/>
      <c r="E104" s="198"/>
      <c r="F104" s="198"/>
      <c r="G104" s="198"/>
      <c r="H104" s="198"/>
      <c r="I104" s="198"/>
      <c r="J104" s="198"/>
      <c r="K104" s="198"/>
      <c r="L104" s="198"/>
      <c r="M104" s="198"/>
      <c r="N104" s="198"/>
      <c r="O104" s="198"/>
      <c r="P104" s="198"/>
      <c r="Q104" s="198"/>
      <c r="R104" s="198"/>
      <c r="S104" s="198"/>
      <c r="T104" s="198"/>
      <c r="U104" s="198"/>
      <c r="V104" s="198"/>
      <c r="W104" s="191"/>
      <c r="X104" s="191"/>
      <c r="Y104" s="191"/>
      <c r="Z104" s="191"/>
      <c r="AA104" s="191"/>
      <c r="AB104" s="191"/>
      <c r="AC104" s="191"/>
    </row>
    <row r="105" spans="1:29" ht="14.1" customHeight="1">
      <c r="A105" s="198"/>
      <c r="B105" s="198"/>
      <c r="C105" s="198"/>
      <c r="D105" s="198"/>
      <c r="E105" s="198"/>
      <c r="F105" s="198"/>
      <c r="G105" s="198"/>
      <c r="H105" s="198"/>
      <c r="I105" s="198"/>
      <c r="J105" s="198"/>
      <c r="K105" s="198"/>
      <c r="L105" s="198"/>
      <c r="M105" s="198"/>
      <c r="N105" s="198"/>
      <c r="O105" s="198"/>
      <c r="P105" s="198"/>
      <c r="Q105" s="198"/>
      <c r="R105" s="198"/>
      <c r="S105" s="198"/>
      <c r="T105" s="198"/>
      <c r="U105" s="198"/>
      <c r="V105" s="198"/>
      <c r="W105" s="191"/>
      <c r="X105" s="191"/>
      <c r="Y105" s="191"/>
      <c r="Z105" s="191"/>
      <c r="AA105" s="191"/>
      <c r="AB105" s="191"/>
      <c r="AC105" s="191"/>
    </row>
    <row r="106" spans="1:29" ht="14.1" customHeight="1">
      <c r="A106" s="198"/>
      <c r="B106" s="198"/>
      <c r="C106" s="198"/>
      <c r="D106" s="198"/>
      <c r="E106" s="198"/>
      <c r="F106" s="198"/>
      <c r="G106" s="198"/>
      <c r="H106" s="198"/>
      <c r="I106" s="198"/>
      <c r="J106" s="198"/>
      <c r="K106" s="198"/>
      <c r="L106" s="198"/>
      <c r="M106" s="198"/>
      <c r="N106" s="198"/>
      <c r="O106" s="198"/>
      <c r="P106" s="198"/>
      <c r="Q106" s="198"/>
      <c r="R106" s="198"/>
      <c r="S106" s="198"/>
      <c r="T106" s="198"/>
      <c r="U106" s="198"/>
      <c r="V106" s="198"/>
      <c r="W106" s="191"/>
      <c r="X106" s="191"/>
      <c r="Y106" s="191"/>
      <c r="Z106" s="191"/>
      <c r="AA106" s="191"/>
      <c r="AB106" s="191"/>
      <c r="AC106" s="191"/>
    </row>
    <row r="107" spans="1:29" ht="14.1" customHeight="1">
      <c r="A107" s="198"/>
      <c r="B107" s="198"/>
      <c r="C107" s="198"/>
      <c r="D107" s="198"/>
      <c r="E107" s="198"/>
      <c r="F107" s="198"/>
      <c r="G107" s="198"/>
      <c r="H107" s="198"/>
      <c r="I107" s="198"/>
      <c r="J107" s="198"/>
      <c r="K107" s="198"/>
      <c r="L107" s="198"/>
      <c r="M107" s="198"/>
      <c r="N107" s="198"/>
      <c r="O107" s="198"/>
      <c r="P107" s="198"/>
      <c r="Q107" s="198"/>
      <c r="R107" s="198"/>
      <c r="S107" s="198"/>
      <c r="T107" s="198"/>
      <c r="U107" s="198"/>
      <c r="V107" s="198"/>
      <c r="W107" s="191"/>
      <c r="X107" s="191"/>
      <c r="Y107" s="191"/>
      <c r="Z107" s="191"/>
      <c r="AA107" s="191"/>
      <c r="AB107" s="191"/>
      <c r="AC107" s="191"/>
    </row>
    <row r="108" spans="1:29" ht="14.1" customHeight="1">
      <c r="A108" s="198"/>
      <c r="B108" s="198"/>
      <c r="C108" s="198"/>
      <c r="D108" s="198"/>
      <c r="E108" s="198"/>
      <c r="F108" s="198"/>
      <c r="G108" s="198"/>
      <c r="H108" s="198"/>
      <c r="I108" s="198"/>
      <c r="J108" s="198"/>
      <c r="K108" s="198"/>
      <c r="L108" s="198"/>
      <c r="M108" s="198"/>
      <c r="N108" s="198"/>
      <c r="O108" s="198"/>
      <c r="P108" s="198"/>
      <c r="Q108" s="198"/>
      <c r="R108" s="198"/>
      <c r="S108" s="198"/>
      <c r="T108" s="198"/>
      <c r="U108" s="198"/>
      <c r="V108" s="198"/>
      <c r="W108" s="191"/>
      <c r="X108" s="191"/>
      <c r="Y108" s="191"/>
      <c r="Z108" s="191"/>
      <c r="AA108" s="191"/>
      <c r="AB108" s="191"/>
      <c r="AC108" s="191"/>
    </row>
    <row r="109" spans="1:29" ht="14.1" customHeight="1">
      <c r="A109" s="198"/>
      <c r="B109" s="198"/>
      <c r="C109" s="198"/>
      <c r="D109" s="198"/>
      <c r="E109" s="198"/>
      <c r="F109" s="198"/>
      <c r="G109" s="198"/>
      <c r="H109" s="198"/>
      <c r="I109" s="198"/>
      <c r="J109" s="198"/>
      <c r="K109" s="198"/>
      <c r="L109" s="198"/>
      <c r="M109" s="198"/>
      <c r="N109" s="198"/>
      <c r="O109" s="198"/>
      <c r="P109" s="198"/>
      <c r="Q109" s="198"/>
      <c r="R109" s="198"/>
      <c r="S109" s="198"/>
      <c r="T109" s="198"/>
      <c r="U109" s="198"/>
      <c r="V109" s="198"/>
      <c r="W109" s="191"/>
      <c r="X109" s="191"/>
      <c r="Y109" s="191"/>
      <c r="Z109" s="191"/>
      <c r="AA109" s="191"/>
      <c r="AB109" s="191"/>
      <c r="AC109" s="191"/>
    </row>
    <row r="110" spans="1:29" ht="14.1" customHeight="1">
      <c r="A110" s="198"/>
      <c r="B110" s="198"/>
      <c r="C110" s="198"/>
      <c r="D110" s="198"/>
      <c r="E110" s="198"/>
      <c r="F110" s="198"/>
      <c r="G110" s="198"/>
      <c r="H110" s="198"/>
      <c r="I110" s="198"/>
      <c r="J110" s="198"/>
      <c r="K110" s="198"/>
      <c r="L110" s="198"/>
      <c r="M110" s="198"/>
      <c r="N110" s="198"/>
      <c r="O110" s="198"/>
      <c r="P110" s="198"/>
      <c r="Q110" s="198"/>
      <c r="R110" s="198"/>
      <c r="S110" s="198"/>
      <c r="T110" s="198"/>
      <c r="U110" s="198"/>
      <c r="V110" s="198"/>
      <c r="W110" s="191"/>
      <c r="X110" s="191"/>
      <c r="Y110" s="191"/>
      <c r="Z110" s="191"/>
      <c r="AA110" s="191"/>
      <c r="AB110" s="191"/>
      <c r="AC110" s="191"/>
    </row>
    <row r="111" spans="1:29" ht="14.1" customHeight="1">
      <c r="A111" s="198"/>
      <c r="B111" s="198"/>
      <c r="C111" s="198"/>
      <c r="D111" s="198"/>
      <c r="E111" s="198"/>
      <c r="F111" s="198"/>
      <c r="G111" s="198"/>
      <c r="H111" s="198"/>
      <c r="I111" s="198"/>
      <c r="J111" s="198"/>
      <c r="K111" s="198"/>
      <c r="L111" s="198"/>
      <c r="M111" s="198"/>
      <c r="N111" s="198"/>
      <c r="O111" s="198"/>
      <c r="P111" s="198"/>
      <c r="Q111" s="198"/>
      <c r="R111" s="198"/>
      <c r="S111" s="198"/>
      <c r="T111" s="198"/>
      <c r="U111" s="198"/>
      <c r="V111" s="198"/>
      <c r="W111" s="191"/>
      <c r="X111" s="191"/>
      <c r="Y111" s="191"/>
      <c r="Z111" s="191"/>
      <c r="AA111" s="191"/>
      <c r="AB111" s="191"/>
      <c r="AC111" s="191"/>
    </row>
    <row r="112" spans="1:29" ht="14.1" customHeight="1">
      <c r="A112" s="198"/>
      <c r="B112" s="198"/>
      <c r="C112" s="198"/>
      <c r="D112" s="198"/>
      <c r="E112" s="198"/>
      <c r="F112" s="198"/>
      <c r="G112" s="198"/>
      <c r="H112" s="198"/>
      <c r="I112" s="198"/>
      <c r="J112" s="198"/>
      <c r="K112" s="198"/>
      <c r="L112" s="198"/>
      <c r="M112" s="198"/>
      <c r="N112" s="198"/>
      <c r="O112" s="198"/>
      <c r="P112" s="198"/>
      <c r="Q112" s="198"/>
      <c r="R112" s="198"/>
      <c r="S112" s="198"/>
      <c r="T112" s="198"/>
      <c r="U112" s="198"/>
      <c r="V112" s="198"/>
      <c r="W112" s="191"/>
      <c r="X112" s="191"/>
      <c r="Y112" s="191"/>
      <c r="Z112" s="191"/>
      <c r="AA112" s="191"/>
      <c r="AB112" s="191"/>
      <c r="AC112" s="191"/>
    </row>
    <row r="113" spans="1:29" ht="14.1" customHeight="1">
      <c r="A113" s="198"/>
      <c r="B113" s="198"/>
      <c r="C113" s="198"/>
      <c r="D113" s="198"/>
      <c r="E113" s="198"/>
      <c r="F113" s="198"/>
      <c r="G113" s="198"/>
      <c r="H113" s="198"/>
      <c r="I113" s="198"/>
      <c r="J113" s="198"/>
      <c r="K113" s="198"/>
      <c r="L113" s="198"/>
      <c r="M113" s="198"/>
      <c r="N113" s="198"/>
      <c r="O113" s="198"/>
      <c r="P113" s="198"/>
      <c r="Q113" s="198"/>
      <c r="R113" s="198"/>
      <c r="S113" s="198"/>
      <c r="T113" s="198"/>
      <c r="U113" s="198"/>
      <c r="V113" s="198"/>
      <c r="W113" s="191"/>
      <c r="X113" s="191"/>
      <c r="Y113" s="191"/>
      <c r="Z113" s="191"/>
      <c r="AA113" s="191"/>
      <c r="AB113" s="191"/>
      <c r="AC113" s="191"/>
    </row>
    <row r="114" spans="1:29" ht="14.1" customHeight="1">
      <c r="A114" s="198"/>
      <c r="B114" s="198"/>
      <c r="C114" s="198"/>
      <c r="D114" s="198"/>
      <c r="E114" s="198"/>
      <c r="F114" s="198"/>
      <c r="G114" s="198"/>
      <c r="H114" s="198"/>
      <c r="I114" s="198"/>
      <c r="J114" s="198"/>
      <c r="K114" s="198"/>
      <c r="L114" s="198"/>
      <c r="M114" s="198"/>
      <c r="N114" s="198"/>
      <c r="O114" s="198"/>
      <c r="P114" s="198"/>
      <c r="Q114" s="198"/>
      <c r="R114" s="198"/>
      <c r="S114" s="198"/>
      <c r="T114" s="198"/>
      <c r="U114" s="198"/>
      <c r="V114" s="198"/>
      <c r="W114" s="191"/>
      <c r="X114" s="191"/>
      <c r="Y114" s="191"/>
      <c r="Z114" s="191"/>
      <c r="AA114" s="191"/>
      <c r="AB114" s="191"/>
      <c r="AC114" s="191"/>
    </row>
    <row r="115" spans="1:29" ht="14.1" customHeight="1">
      <c r="A115" s="198"/>
      <c r="B115" s="198"/>
      <c r="C115" s="198"/>
      <c r="D115" s="198"/>
      <c r="E115" s="198"/>
      <c r="F115" s="198"/>
      <c r="G115" s="198"/>
      <c r="H115" s="198"/>
      <c r="I115" s="198"/>
      <c r="J115" s="198"/>
      <c r="K115" s="198"/>
      <c r="L115" s="198"/>
      <c r="M115" s="198"/>
      <c r="N115" s="198"/>
      <c r="O115" s="198"/>
      <c r="P115" s="198"/>
      <c r="Q115" s="198"/>
      <c r="R115" s="198"/>
      <c r="S115" s="198"/>
      <c r="T115" s="198"/>
      <c r="U115" s="198"/>
      <c r="V115" s="198"/>
      <c r="W115" s="191"/>
      <c r="X115" s="191"/>
      <c r="Y115" s="191"/>
      <c r="Z115" s="191"/>
      <c r="AA115" s="191"/>
      <c r="AB115" s="191"/>
      <c r="AC115" s="191"/>
    </row>
    <row r="116" spans="1:29" ht="14.1" customHeight="1">
      <c r="A116" s="198"/>
      <c r="B116" s="198"/>
      <c r="C116" s="198"/>
      <c r="D116" s="198"/>
      <c r="E116" s="198"/>
      <c r="F116" s="198"/>
      <c r="G116" s="198"/>
      <c r="H116" s="198"/>
      <c r="I116" s="198"/>
      <c r="J116" s="198"/>
      <c r="K116" s="198"/>
      <c r="L116" s="198"/>
      <c r="M116" s="198"/>
      <c r="N116" s="198"/>
      <c r="O116" s="198"/>
      <c r="P116" s="198"/>
      <c r="Q116" s="198"/>
      <c r="R116" s="198"/>
      <c r="S116" s="198"/>
      <c r="T116" s="198"/>
      <c r="U116" s="198"/>
      <c r="V116" s="198"/>
      <c r="W116" s="191"/>
      <c r="X116" s="191"/>
      <c r="Y116" s="191"/>
      <c r="Z116" s="191"/>
      <c r="AA116" s="191"/>
      <c r="AB116" s="191"/>
      <c r="AC116" s="191"/>
    </row>
    <row r="117" spans="1:29" ht="14.1" customHeight="1">
      <c r="A117" s="198"/>
      <c r="B117" s="198"/>
      <c r="C117" s="198"/>
      <c r="D117" s="198"/>
      <c r="E117" s="198"/>
      <c r="F117" s="198"/>
      <c r="G117" s="198"/>
      <c r="H117" s="198"/>
      <c r="I117" s="198"/>
      <c r="J117" s="198"/>
      <c r="K117" s="198"/>
      <c r="L117" s="198"/>
      <c r="M117" s="198"/>
      <c r="N117" s="198"/>
      <c r="O117" s="198"/>
      <c r="P117" s="198"/>
      <c r="Q117" s="198"/>
      <c r="R117" s="198"/>
      <c r="S117" s="198"/>
      <c r="T117" s="198"/>
      <c r="U117" s="198"/>
      <c r="V117" s="198"/>
      <c r="W117" s="191"/>
      <c r="X117" s="191"/>
      <c r="Y117" s="191"/>
      <c r="Z117" s="191"/>
      <c r="AA117" s="191"/>
      <c r="AB117" s="191"/>
      <c r="AC117" s="191"/>
    </row>
    <row r="118" spans="1:29" ht="14.1" customHeight="1">
      <c r="A118" s="198"/>
      <c r="B118" s="198"/>
      <c r="C118" s="198"/>
      <c r="D118" s="198"/>
      <c r="E118" s="198"/>
      <c r="F118" s="198"/>
      <c r="G118" s="198"/>
      <c r="H118" s="198"/>
      <c r="I118" s="198"/>
      <c r="J118" s="198"/>
      <c r="K118" s="198"/>
      <c r="L118" s="198"/>
      <c r="M118" s="198"/>
      <c r="N118" s="198"/>
      <c r="O118" s="198"/>
      <c r="P118" s="198"/>
      <c r="Q118" s="198"/>
      <c r="R118" s="198"/>
      <c r="S118" s="198"/>
      <c r="T118" s="198"/>
      <c r="U118" s="198"/>
      <c r="V118" s="198"/>
      <c r="W118" s="191"/>
      <c r="X118" s="191"/>
      <c r="Y118" s="191"/>
      <c r="Z118" s="191"/>
      <c r="AA118" s="191"/>
      <c r="AB118" s="191"/>
      <c r="AC118" s="191"/>
    </row>
    <row r="119" spans="1:29" ht="14.1" customHeight="1">
      <c r="A119" s="198"/>
      <c r="B119" s="198"/>
      <c r="C119" s="198"/>
      <c r="D119" s="198"/>
      <c r="E119" s="198"/>
      <c r="F119" s="198"/>
      <c r="G119" s="198"/>
      <c r="H119" s="198"/>
      <c r="I119" s="198"/>
      <c r="J119" s="198"/>
      <c r="K119" s="198"/>
      <c r="L119" s="198"/>
      <c r="M119" s="198"/>
      <c r="N119" s="198"/>
      <c r="O119" s="198"/>
      <c r="P119" s="198"/>
      <c r="Q119" s="198"/>
      <c r="R119" s="198"/>
      <c r="S119" s="198"/>
      <c r="T119" s="198"/>
      <c r="U119" s="198"/>
      <c r="V119" s="198"/>
      <c r="W119" s="191"/>
      <c r="X119" s="191"/>
      <c r="Y119" s="191"/>
      <c r="Z119" s="191"/>
      <c r="AA119" s="191"/>
      <c r="AB119" s="191"/>
      <c r="AC119" s="191"/>
    </row>
    <row r="120" spans="1:29" ht="14.1" customHeight="1">
      <c r="A120" s="198"/>
      <c r="B120" s="198"/>
      <c r="C120" s="198"/>
      <c r="D120" s="198"/>
      <c r="E120" s="198"/>
      <c r="F120" s="198"/>
      <c r="G120" s="198"/>
      <c r="H120" s="198"/>
      <c r="I120" s="198"/>
      <c r="J120" s="198"/>
      <c r="K120" s="198"/>
      <c r="L120" s="198"/>
      <c r="M120" s="198"/>
      <c r="N120" s="198"/>
      <c r="O120" s="198"/>
      <c r="P120" s="198"/>
      <c r="Q120" s="198"/>
      <c r="R120" s="198"/>
      <c r="S120" s="198"/>
      <c r="T120" s="198"/>
      <c r="U120" s="198"/>
      <c r="V120" s="198"/>
      <c r="W120" s="191"/>
      <c r="X120" s="191"/>
      <c r="Y120" s="191"/>
      <c r="Z120" s="191"/>
      <c r="AA120" s="191"/>
      <c r="AB120" s="191"/>
      <c r="AC120" s="191"/>
    </row>
    <row r="121" spans="1:29" ht="14.1" customHeight="1">
      <c r="A121" s="198"/>
      <c r="B121" s="198"/>
      <c r="C121" s="198"/>
      <c r="D121" s="198"/>
      <c r="E121" s="198"/>
      <c r="F121" s="198"/>
      <c r="G121" s="198"/>
      <c r="H121" s="198"/>
      <c r="I121" s="198"/>
      <c r="J121" s="198"/>
      <c r="K121" s="198"/>
      <c r="L121" s="198"/>
      <c r="M121" s="198"/>
      <c r="N121" s="198"/>
      <c r="O121" s="198"/>
      <c r="P121" s="198"/>
      <c r="Q121" s="198"/>
      <c r="R121" s="198"/>
      <c r="S121" s="198"/>
      <c r="T121" s="198"/>
      <c r="U121" s="198"/>
      <c r="V121" s="198"/>
      <c r="W121" s="191"/>
      <c r="X121" s="191"/>
      <c r="Y121" s="191"/>
      <c r="Z121" s="191"/>
      <c r="AA121" s="191"/>
      <c r="AB121" s="191"/>
      <c r="AC121" s="191"/>
    </row>
    <row r="122" spans="1:29" ht="14.1" customHeight="1">
      <c r="A122" s="198"/>
      <c r="B122" s="198"/>
      <c r="C122" s="198"/>
      <c r="D122" s="198"/>
      <c r="E122" s="198"/>
      <c r="F122" s="198"/>
      <c r="G122" s="198"/>
      <c r="H122" s="198"/>
      <c r="I122" s="198"/>
      <c r="J122" s="198"/>
      <c r="K122" s="198"/>
      <c r="L122" s="198"/>
      <c r="M122" s="198"/>
      <c r="N122" s="198"/>
      <c r="O122" s="198"/>
      <c r="P122" s="198"/>
      <c r="Q122" s="198"/>
      <c r="R122" s="198"/>
      <c r="S122" s="198"/>
      <c r="T122" s="198"/>
      <c r="U122" s="198"/>
      <c r="V122" s="198"/>
      <c r="W122" s="191"/>
      <c r="X122" s="191"/>
      <c r="Y122" s="191"/>
      <c r="Z122" s="191"/>
      <c r="AA122" s="191"/>
      <c r="AB122" s="191"/>
      <c r="AC122" s="191"/>
    </row>
    <row r="123" spans="1:29" ht="14.1" customHeight="1">
      <c r="A123" s="198"/>
      <c r="B123" s="198"/>
      <c r="C123" s="198"/>
      <c r="D123" s="198"/>
      <c r="E123" s="198"/>
      <c r="F123" s="198"/>
      <c r="G123" s="198"/>
      <c r="H123" s="198"/>
      <c r="I123" s="198"/>
      <c r="J123" s="198"/>
      <c r="K123" s="198"/>
      <c r="L123" s="198"/>
      <c r="M123" s="198"/>
      <c r="N123" s="198"/>
      <c r="O123" s="198"/>
      <c r="P123" s="198"/>
      <c r="Q123" s="198"/>
      <c r="R123" s="198"/>
      <c r="S123" s="198"/>
      <c r="T123" s="198"/>
      <c r="U123" s="198"/>
      <c r="V123" s="198"/>
      <c r="W123" s="191"/>
      <c r="X123" s="191"/>
      <c r="Y123" s="191"/>
      <c r="Z123" s="191"/>
      <c r="AA123" s="191"/>
      <c r="AB123" s="191"/>
      <c r="AC123" s="191"/>
    </row>
    <row r="124" spans="1:29" ht="14.1" customHeight="1">
      <c r="A124" s="198"/>
      <c r="B124" s="198"/>
      <c r="C124" s="198"/>
      <c r="D124" s="198"/>
      <c r="E124" s="198"/>
      <c r="F124" s="198"/>
      <c r="G124" s="198"/>
      <c r="H124" s="198"/>
      <c r="I124" s="198"/>
      <c r="J124" s="198"/>
      <c r="K124" s="198"/>
      <c r="L124" s="198"/>
      <c r="M124" s="198"/>
      <c r="N124" s="198"/>
      <c r="O124" s="198"/>
      <c r="P124" s="198"/>
      <c r="Q124" s="198"/>
      <c r="R124" s="198"/>
      <c r="S124" s="198"/>
      <c r="T124" s="198"/>
      <c r="U124" s="198"/>
      <c r="V124" s="198"/>
      <c r="W124" s="191"/>
      <c r="X124" s="191"/>
      <c r="Y124" s="191"/>
      <c r="Z124" s="191"/>
      <c r="AA124" s="191"/>
      <c r="AB124" s="191"/>
      <c r="AC124" s="191"/>
    </row>
    <row r="125" spans="1:29" ht="14.1" customHeight="1">
      <c r="A125" s="198"/>
      <c r="B125" s="198"/>
      <c r="C125" s="198"/>
      <c r="D125" s="198"/>
      <c r="E125" s="198"/>
      <c r="F125" s="198"/>
      <c r="G125" s="198"/>
      <c r="H125" s="198"/>
      <c r="I125" s="198"/>
      <c r="J125" s="198"/>
      <c r="K125" s="198"/>
      <c r="L125" s="198"/>
      <c r="M125" s="198"/>
      <c r="N125" s="198"/>
      <c r="O125" s="198"/>
      <c r="P125" s="198"/>
      <c r="Q125" s="198"/>
      <c r="R125" s="198"/>
      <c r="S125" s="198"/>
      <c r="T125" s="198"/>
      <c r="U125" s="198"/>
      <c r="V125" s="198"/>
      <c r="W125" s="191"/>
      <c r="X125" s="191"/>
      <c r="Y125" s="191"/>
      <c r="Z125" s="191"/>
      <c r="AA125" s="191"/>
      <c r="AB125" s="191"/>
      <c r="AC125" s="191"/>
    </row>
    <row r="126" spans="1:29" ht="14.1" customHeight="1">
      <c r="A126" s="198"/>
      <c r="B126" s="198"/>
      <c r="C126" s="198"/>
      <c r="D126" s="198"/>
      <c r="E126" s="198"/>
      <c r="F126" s="198"/>
      <c r="G126" s="198"/>
      <c r="H126" s="198"/>
      <c r="I126" s="198"/>
      <c r="J126" s="198"/>
      <c r="K126" s="198"/>
      <c r="L126" s="198"/>
      <c r="M126" s="198"/>
      <c r="N126" s="198"/>
      <c r="O126" s="198"/>
      <c r="P126" s="198"/>
      <c r="Q126" s="198"/>
      <c r="R126" s="198"/>
      <c r="S126" s="198"/>
      <c r="T126" s="198"/>
      <c r="U126" s="198"/>
      <c r="V126" s="198"/>
      <c r="W126" s="191"/>
      <c r="X126" s="191"/>
      <c r="Y126" s="191"/>
      <c r="Z126" s="191"/>
      <c r="AA126" s="191"/>
      <c r="AB126" s="191"/>
      <c r="AC126" s="191"/>
    </row>
    <row r="127" spans="1:29" ht="14.1" customHeight="1">
      <c r="A127" s="198"/>
      <c r="B127" s="198"/>
      <c r="C127" s="198"/>
      <c r="D127" s="198"/>
      <c r="E127" s="198"/>
      <c r="F127" s="198"/>
      <c r="G127" s="198"/>
      <c r="H127" s="198"/>
      <c r="I127" s="198"/>
      <c r="J127" s="198"/>
      <c r="K127" s="198"/>
      <c r="L127" s="198"/>
      <c r="M127" s="198"/>
      <c r="N127" s="198"/>
      <c r="O127" s="198"/>
      <c r="P127" s="198"/>
      <c r="Q127" s="198"/>
      <c r="R127" s="198"/>
      <c r="S127" s="198"/>
      <c r="T127" s="198"/>
      <c r="U127" s="198"/>
      <c r="V127" s="198"/>
      <c r="W127" s="191"/>
      <c r="X127" s="191"/>
      <c r="Y127" s="191"/>
      <c r="Z127" s="191"/>
      <c r="AA127" s="191"/>
      <c r="AB127" s="191"/>
      <c r="AC127" s="191"/>
    </row>
    <row r="128" spans="1:29" ht="14.1" customHeight="1">
      <c r="A128" s="198"/>
      <c r="B128" s="198"/>
      <c r="C128" s="198"/>
      <c r="D128" s="198"/>
      <c r="E128" s="198"/>
      <c r="F128" s="198"/>
      <c r="G128" s="198"/>
      <c r="H128" s="198"/>
      <c r="I128" s="198"/>
      <c r="J128" s="198"/>
      <c r="K128" s="198"/>
      <c r="L128" s="198"/>
      <c r="M128" s="198"/>
      <c r="N128" s="198"/>
      <c r="O128" s="198"/>
      <c r="P128" s="198"/>
      <c r="Q128" s="198"/>
      <c r="R128" s="198"/>
      <c r="S128" s="198"/>
      <c r="T128" s="198"/>
      <c r="U128" s="198"/>
      <c r="V128" s="198"/>
      <c r="W128" s="191"/>
      <c r="X128" s="191"/>
      <c r="Y128" s="191"/>
      <c r="Z128" s="191"/>
      <c r="AA128" s="191"/>
      <c r="AB128" s="191"/>
      <c r="AC128" s="191"/>
    </row>
    <row r="129" spans="1:29" ht="14.1" customHeight="1">
      <c r="A129" s="198"/>
      <c r="B129" s="198"/>
      <c r="C129" s="198"/>
      <c r="D129" s="198"/>
      <c r="E129" s="198"/>
      <c r="F129" s="198"/>
      <c r="G129" s="198"/>
      <c r="H129" s="198"/>
      <c r="I129" s="198"/>
      <c r="J129" s="198"/>
      <c r="K129" s="198"/>
      <c r="L129" s="198"/>
      <c r="M129" s="198"/>
      <c r="N129" s="198"/>
      <c r="O129" s="198"/>
      <c r="P129" s="198"/>
      <c r="Q129" s="198"/>
      <c r="R129" s="198"/>
      <c r="S129" s="198"/>
      <c r="T129" s="198"/>
      <c r="U129" s="198"/>
      <c r="V129" s="198"/>
      <c r="W129" s="191"/>
      <c r="X129" s="191"/>
      <c r="Y129" s="191"/>
      <c r="Z129" s="191"/>
      <c r="AA129" s="191"/>
      <c r="AB129" s="191"/>
      <c r="AC129" s="191"/>
    </row>
    <row r="130" spans="1:29" ht="14.1" customHeight="1">
      <c r="A130" s="198"/>
      <c r="B130" s="198"/>
      <c r="C130" s="198"/>
      <c r="D130" s="198"/>
      <c r="E130" s="198"/>
      <c r="F130" s="198"/>
      <c r="G130" s="198"/>
      <c r="H130" s="198"/>
      <c r="I130" s="198"/>
      <c r="J130" s="198"/>
      <c r="K130" s="198"/>
      <c r="L130" s="198"/>
      <c r="M130" s="198"/>
      <c r="N130" s="198"/>
      <c r="O130" s="198"/>
      <c r="P130" s="198"/>
      <c r="Q130" s="198"/>
      <c r="R130" s="198"/>
      <c r="S130" s="198"/>
      <c r="T130" s="198"/>
      <c r="U130" s="198"/>
      <c r="V130" s="198"/>
      <c r="W130" s="191"/>
      <c r="X130" s="191"/>
      <c r="Y130" s="191"/>
      <c r="Z130" s="191"/>
      <c r="AA130" s="191"/>
      <c r="AB130" s="191"/>
      <c r="AC130" s="191"/>
    </row>
    <row r="131" spans="1:29" ht="14.1" customHeight="1">
      <c r="A131" s="198"/>
      <c r="B131" s="198"/>
      <c r="C131" s="198"/>
      <c r="D131" s="198"/>
      <c r="E131" s="198"/>
      <c r="F131" s="198"/>
      <c r="G131" s="198"/>
      <c r="H131" s="198"/>
      <c r="I131" s="198"/>
      <c r="J131" s="198"/>
      <c r="K131" s="198"/>
      <c r="L131" s="198"/>
      <c r="M131" s="198"/>
      <c r="N131" s="198"/>
      <c r="O131" s="198"/>
      <c r="P131" s="198"/>
      <c r="Q131" s="198"/>
      <c r="R131" s="198"/>
      <c r="S131" s="198"/>
      <c r="T131" s="198"/>
      <c r="U131" s="198"/>
      <c r="V131" s="198"/>
      <c r="W131" s="191"/>
      <c r="X131" s="191"/>
      <c r="Y131" s="191"/>
      <c r="Z131" s="191"/>
      <c r="AA131" s="191"/>
      <c r="AB131" s="191"/>
      <c r="AC131" s="191"/>
    </row>
    <row r="132" spans="1:29" ht="14.1" customHeight="1">
      <c r="A132" s="198"/>
      <c r="B132" s="198"/>
      <c r="C132" s="198"/>
      <c r="D132" s="198"/>
      <c r="E132" s="198"/>
      <c r="F132" s="198"/>
      <c r="G132" s="198"/>
      <c r="H132" s="198"/>
      <c r="I132" s="198"/>
      <c r="J132" s="198"/>
      <c r="K132" s="198"/>
      <c r="L132" s="198"/>
      <c r="M132" s="198"/>
      <c r="N132" s="198"/>
      <c r="O132" s="198"/>
      <c r="P132" s="198"/>
      <c r="Q132" s="198"/>
      <c r="R132" s="198"/>
      <c r="S132" s="198"/>
      <c r="T132" s="198"/>
      <c r="U132" s="198"/>
      <c r="V132" s="198"/>
      <c r="W132" s="191"/>
      <c r="X132" s="191"/>
      <c r="Y132" s="191"/>
      <c r="Z132" s="191"/>
      <c r="AA132" s="191"/>
      <c r="AB132" s="191"/>
      <c r="AC132" s="191"/>
    </row>
    <row r="133" spans="1:29" ht="14.1" customHeight="1">
      <c r="A133" s="198"/>
      <c r="B133" s="198"/>
      <c r="C133" s="198"/>
      <c r="D133" s="198"/>
      <c r="E133" s="198"/>
      <c r="F133" s="198"/>
      <c r="G133" s="198"/>
      <c r="H133" s="198"/>
      <c r="I133" s="198"/>
      <c r="J133" s="198"/>
      <c r="K133" s="198"/>
      <c r="L133" s="198"/>
      <c r="M133" s="198"/>
      <c r="N133" s="198"/>
      <c r="O133" s="198"/>
      <c r="P133" s="198"/>
      <c r="Q133" s="198"/>
      <c r="R133" s="198"/>
      <c r="S133" s="198"/>
      <c r="T133" s="198"/>
      <c r="U133" s="198"/>
      <c r="V133" s="198"/>
      <c r="W133" s="191"/>
      <c r="X133" s="191"/>
      <c r="Y133" s="191"/>
      <c r="Z133" s="191"/>
      <c r="AA133" s="191"/>
      <c r="AB133" s="191"/>
      <c r="AC133" s="191"/>
    </row>
    <row r="134" spans="1:29" ht="14.1" customHeight="1">
      <c r="A134" s="198"/>
      <c r="B134" s="198"/>
      <c r="C134" s="198"/>
      <c r="D134" s="198"/>
      <c r="E134" s="198"/>
      <c r="F134" s="198"/>
      <c r="G134" s="198"/>
      <c r="H134" s="198"/>
      <c r="I134" s="198"/>
      <c r="J134" s="198"/>
      <c r="K134" s="198"/>
      <c r="L134" s="198"/>
      <c r="M134" s="198"/>
      <c r="N134" s="198"/>
      <c r="O134" s="198"/>
      <c r="P134" s="198"/>
      <c r="Q134" s="198"/>
      <c r="R134" s="198"/>
      <c r="S134" s="198"/>
      <c r="T134" s="198"/>
      <c r="U134" s="198"/>
      <c r="V134" s="198"/>
      <c r="W134" s="191"/>
      <c r="X134" s="191"/>
      <c r="Y134" s="191"/>
      <c r="Z134" s="191"/>
      <c r="AA134" s="191"/>
      <c r="AB134" s="191"/>
      <c r="AC134" s="191"/>
    </row>
    <row r="135" spans="1:29" ht="14.1" customHeight="1">
      <c r="A135" s="198"/>
      <c r="B135" s="198"/>
      <c r="C135" s="198"/>
      <c r="D135" s="198"/>
      <c r="E135" s="198"/>
      <c r="F135" s="198"/>
      <c r="G135" s="198"/>
      <c r="H135" s="198"/>
      <c r="I135" s="198"/>
      <c r="J135" s="198"/>
      <c r="K135" s="198"/>
      <c r="L135" s="198"/>
      <c r="M135" s="198"/>
      <c r="N135" s="198"/>
      <c r="O135" s="198"/>
      <c r="P135" s="198"/>
      <c r="Q135" s="198"/>
      <c r="R135" s="198"/>
      <c r="S135" s="198"/>
      <c r="T135" s="198"/>
      <c r="U135" s="198"/>
      <c r="V135" s="198"/>
      <c r="W135" s="191"/>
      <c r="X135" s="191"/>
      <c r="Y135" s="191"/>
      <c r="Z135" s="191"/>
      <c r="AA135" s="191"/>
      <c r="AB135" s="191"/>
      <c r="AC135" s="191"/>
    </row>
    <row r="136" spans="1:29" ht="14.1" customHeight="1">
      <c r="A136" s="198"/>
      <c r="B136" s="198"/>
      <c r="C136" s="198"/>
      <c r="D136" s="198"/>
      <c r="E136" s="198"/>
      <c r="F136" s="198"/>
      <c r="G136" s="198"/>
      <c r="H136" s="198"/>
      <c r="I136" s="198"/>
      <c r="J136" s="198"/>
      <c r="K136" s="198"/>
      <c r="L136" s="198"/>
      <c r="M136" s="198"/>
      <c r="N136" s="198"/>
      <c r="O136" s="198"/>
      <c r="P136" s="198"/>
      <c r="Q136" s="198"/>
      <c r="R136" s="198"/>
      <c r="S136" s="198"/>
      <c r="T136" s="198"/>
      <c r="U136" s="198"/>
      <c r="V136" s="198"/>
      <c r="W136" s="191"/>
      <c r="X136" s="191"/>
      <c r="Y136" s="191"/>
      <c r="Z136" s="191"/>
      <c r="AA136" s="191"/>
      <c r="AB136" s="191"/>
      <c r="AC136" s="191"/>
    </row>
    <row r="137" spans="1:29" ht="14.1" customHeight="1">
      <c r="A137" s="198"/>
      <c r="B137" s="198"/>
      <c r="C137" s="198"/>
      <c r="D137" s="198"/>
      <c r="E137" s="198"/>
      <c r="F137" s="198"/>
      <c r="G137" s="198"/>
      <c r="H137" s="198"/>
      <c r="I137" s="198"/>
      <c r="J137" s="198"/>
      <c r="K137" s="198"/>
      <c r="L137" s="198"/>
      <c r="M137" s="198"/>
      <c r="N137" s="198"/>
      <c r="O137" s="198"/>
      <c r="P137" s="198"/>
      <c r="Q137" s="198"/>
      <c r="R137" s="198"/>
      <c r="S137" s="198"/>
      <c r="T137" s="198"/>
      <c r="U137" s="198"/>
      <c r="V137" s="198"/>
      <c r="W137" s="191"/>
      <c r="X137" s="191"/>
      <c r="Y137" s="191"/>
      <c r="Z137" s="191"/>
      <c r="AA137" s="191"/>
      <c r="AB137" s="191"/>
      <c r="AC137" s="191"/>
    </row>
    <row r="138" spans="1:29" ht="14.1" customHeight="1">
      <c r="A138" s="198"/>
      <c r="B138" s="198"/>
      <c r="C138" s="198"/>
      <c r="D138" s="198"/>
      <c r="E138" s="198"/>
      <c r="F138" s="198"/>
      <c r="G138" s="198"/>
      <c r="H138" s="198"/>
      <c r="I138" s="198"/>
      <c r="J138" s="198"/>
      <c r="K138" s="198"/>
      <c r="L138" s="198"/>
      <c r="M138" s="198"/>
      <c r="N138" s="198"/>
      <c r="O138" s="198"/>
      <c r="P138" s="198"/>
      <c r="Q138" s="198"/>
      <c r="R138" s="198"/>
      <c r="S138" s="198"/>
      <c r="T138" s="198"/>
      <c r="U138" s="198"/>
      <c r="V138" s="198"/>
      <c r="W138" s="191"/>
      <c r="X138" s="191"/>
      <c r="Y138" s="191"/>
      <c r="Z138" s="191"/>
      <c r="AA138" s="191"/>
      <c r="AB138" s="191"/>
      <c r="AC138" s="191"/>
    </row>
    <row r="139" spans="1:29" ht="14.1" customHeight="1">
      <c r="A139" s="198"/>
      <c r="B139" s="198"/>
      <c r="C139" s="198"/>
      <c r="D139" s="198"/>
      <c r="E139" s="198"/>
      <c r="F139" s="198"/>
      <c r="G139" s="198"/>
      <c r="H139" s="198"/>
      <c r="I139" s="198"/>
      <c r="J139" s="198"/>
      <c r="K139" s="198"/>
      <c r="L139" s="198"/>
      <c r="M139" s="198"/>
      <c r="N139" s="198"/>
      <c r="O139" s="198"/>
      <c r="P139" s="198"/>
      <c r="Q139" s="198"/>
      <c r="R139" s="198"/>
      <c r="S139" s="198"/>
      <c r="T139" s="198"/>
      <c r="U139" s="198"/>
      <c r="V139" s="198"/>
      <c r="W139" s="191"/>
      <c r="X139" s="191"/>
      <c r="Y139" s="191"/>
      <c r="Z139" s="191"/>
      <c r="AA139" s="191"/>
      <c r="AB139" s="191"/>
      <c r="AC139" s="191"/>
    </row>
    <row r="140" spans="1:29" ht="14.1" customHeight="1">
      <c r="A140" s="198"/>
      <c r="B140" s="198"/>
      <c r="C140" s="198"/>
      <c r="D140" s="198"/>
      <c r="E140" s="198"/>
      <c r="F140" s="198"/>
      <c r="G140" s="198"/>
      <c r="H140" s="198"/>
      <c r="I140" s="198"/>
      <c r="J140" s="198"/>
      <c r="K140" s="198"/>
      <c r="L140" s="198"/>
      <c r="M140" s="198"/>
      <c r="N140" s="198"/>
      <c r="O140" s="198"/>
      <c r="P140" s="198"/>
      <c r="Q140" s="198"/>
      <c r="R140" s="198"/>
      <c r="S140" s="198"/>
      <c r="T140" s="198"/>
      <c r="U140" s="198"/>
      <c r="V140" s="198"/>
      <c r="W140" s="191"/>
      <c r="X140" s="191"/>
      <c r="Y140" s="191"/>
      <c r="Z140" s="191"/>
      <c r="AA140" s="191"/>
      <c r="AB140" s="191"/>
      <c r="AC140" s="191"/>
    </row>
    <row r="141" spans="1:29" ht="14.1" customHeight="1">
      <c r="A141" s="198"/>
      <c r="B141" s="198"/>
      <c r="C141" s="198"/>
      <c r="D141" s="198"/>
      <c r="E141" s="198"/>
      <c r="F141" s="198"/>
      <c r="G141" s="198"/>
      <c r="H141" s="198"/>
      <c r="I141" s="198"/>
      <c r="J141" s="198"/>
      <c r="K141" s="198"/>
      <c r="L141" s="198"/>
      <c r="M141" s="198"/>
      <c r="N141" s="198"/>
      <c r="O141" s="198"/>
      <c r="P141" s="198"/>
      <c r="Q141" s="198"/>
      <c r="R141" s="198"/>
      <c r="S141" s="198"/>
      <c r="T141" s="198"/>
      <c r="U141" s="198"/>
      <c r="V141" s="198"/>
      <c r="W141" s="191"/>
      <c r="X141" s="191"/>
      <c r="Y141" s="191"/>
      <c r="Z141" s="191"/>
      <c r="AA141" s="191"/>
      <c r="AB141" s="191"/>
      <c r="AC141" s="191"/>
    </row>
    <row r="142" spans="1:29" ht="14.1" customHeight="1">
      <c r="A142" s="198"/>
      <c r="B142" s="198"/>
      <c r="C142" s="198"/>
      <c r="D142" s="198"/>
      <c r="E142" s="198"/>
      <c r="F142" s="198"/>
      <c r="G142" s="198"/>
      <c r="H142" s="198"/>
      <c r="I142" s="198"/>
      <c r="J142" s="198"/>
      <c r="K142" s="198"/>
      <c r="L142" s="198"/>
      <c r="M142" s="198"/>
      <c r="N142" s="198"/>
      <c r="O142" s="198"/>
      <c r="P142" s="198"/>
      <c r="Q142" s="198"/>
      <c r="R142" s="198"/>
      <c r="S142" s="198"/>
      <c r="T142" s="198"/>
      <c r="U142" s="198"/>
      <c r="V142" s="198"/>
      <c r="W142" s="191"/>
      <c r="X142" s="191"/>
      <c r="Y142" s="191"/>
      <c r="Z142" s="191"/>
      <c r="AA142" s="191"/>
      <c r="AB142" s="191"/>
      <c r="AC142" s="191"/>
    </row>
    <row r="143" spans="1:29" ht="14.1" customHeight="1">
      <c r="A143" s="198"/>
      <c r="B143" s="198"/>
      <c r="C143" s="198"/>
      <c r="D143" s="198"/>
      <c r="E143" s="198"/>
      <c r="F143" s="198"/>
      <c r="G143" s="198"/>
      <c r="H143" s="198"/>
      <c r="I143" s="198"/>
      <c r="J143" s="198"/>
      <c r="K143" s="198"/>
      <c r="L143" s="198"/>
      <c r="M143" s="198"/>
      <c r="N143" s="198"/>
      <c r="O143" s="198"/>
      <c r="P143" s="198"/>
      <c r="Q143" s="198"/>
      <c r="R143" s="198"/>
      <c r="S143" s="198"/>
      <c r="T143" s="198"/>
      <c r="U143" s="198"/>
      <c r="V143" s="198"/>
      <c r="W143" s="191"/>
      <c r="X143" s="191"/>
      <c r="Y143" s="191"/>
      <c r="Z143" s="191"/>
      <c r="AA143" s="191"/>
      <c r="AB143" s="191"/>
      <c r="AC143" s="191"/>
    </row>
    <row r="144" spans="1:29" ht="14.1" customHeight="1">
      <c r="A144" s="198"/>
      <c r="B144" s="198"/>
      <c r="C144" s="198"/>
      <c r="D144" s="198"/>
      <c r="E144" s="198"/>
      <c r="F144" s="198"/>
      <c r="G144" s="198"/>
      <c r="H144" s="198"/>
      <c r="I144" s="198"/>
      <c r="J144" s="198"/>
      <c r="K144" s="198"/>
      <c r="L144" s="198"/>
      <c r="M144" s="198"/>
      <c r="N144" s="198"/>
      <c r="O144" s="198"/>
      <c r="P144" s="198"/>
      <c r="Q144" s="198"/>
      <c r="R144" s="198"/>
      <c r="S144" s="198"/>
      <c r="T144" s="198"/>
      <c r="U144" s="198"/>
      <c r="V144" s="198"/>
      <c r="W144" s="191"/>
      <c r="X144" s="191"/>
      <c r="Y144" s="191"/>
      <c r="Z144" s="191"/>
      <c r="AA144" s="191"/>
      <c r="AB144" s="191"/>
      <c r="AC144" s="191"/>
    </row>
    <row r="145" spans="1:29" ht="14.1" customHeight="1">
      <c r="A145" s="198"/>
      <c r="B145" s="198"/>
      <c r="C145" s="198"/>
      <c r="D145" s="198"/>
      <c r="E145" s="198"/>
      <c r="F145" s="198"/>
      <c r="G145" s="198"/>
      <c r="H145" s="198"/>
      <c r="I145" s="198"/>
      <c r="J145" s="198"/>
      <c r="K145" s="198"/>
      <c r="L145" s="198"/>
      <c r="M145" s="198"/>
      <c r="N145" s="198"/>
      <c r="O145" s="198"/>
      <c r="P145" s="198"/>
      <c r="Q145" s="198"/>
      <c r="R145" s="198"/>
      <c r="S145" s="198"/>
      <c r="T145" s="198"/>
      <c r="U145" s="198"/>
      <c r="V145" s="198"/>
      <c r="W145" s="191"/>
      <c r="X145" s="191"/>
      <c r="Y145" s="191"/>
      <c r="Z145" s="191"/>
      <c r="AA145" s="191"/>
      <c r="AB145" s="191"/>
      <c r="AC145" s="191"/>
    </row>
    <row r="146" spans="1:29" ht="14.1" customHeight="1">
      <c r="A146" s="198"/>
      <c r="B146" s="198"/>
      <c r="C146" s="198"/>
      <c r="D146" s="198"/>
      <c r="E146" s="198"/>
      <c r="F146" s="198"/>
      <c r="G146" s="198"/>
      <c r="H146" s="198"/>
      <c r="I146" s="198"/>
      <c r="J146" s="198"/>
      <c r="K146" s="198"/>
      <c r="L146" s="198"/>
      <c r="M146" s="198"/>
      <c r="N146" s="198"/>
      <c r="O146" s="198"/>
      <c r="P146" s="198"/>
      <c r="Q146" s="198"/>
      <c r="R146" s="198"/>
      <c r="S146" s="198"/>
      <c r="T146" s="198"/>
      <c r="U146" s="198"/>
      <c r="V146" s="198"/>
      <c r="W146" s="191"/>
      <c r="X146" s="191"/>
      <c r="Y146" s="191"/>
      <c r="Z146" s="191"/>
      <c r="AA146" s="191"/>
      <c r="AB146" s="191"/>
      <c r="AC146" s="191"/>
    </row>
    <row r="147" spans="1:29" ht="14.1" customHeight="1">
      <c r="A147" s="198"/>
      <c r="B147" s="198"/>
      <c r="C147" s="198"/>
      <c r="D147" s="198"/>
      <c r="E147" s="198"/>
      <c r="F147" s="198"/>
      <c r="G147" s="198"/>
      <c r="H147" s="198"/>
      <c r="I147" s="198"/>
      <c r="J147" s="198"/>
      <c r="K147" s="198"/>
      <c r="L147" s="198"/>
      <c r="M147" s="198"/>
      <c r="N147" s="198"/>
      <c r="O147" s="198"/>
      <c r="P147" s="198"/>
      <c r="Q147" s="198"/>
      <c r="R147" s="198"/>
      <c r="S147" s="198"/>
      <c r="T147" s="198"/>
      <c r="U147" s="198"/>
      <c r="V147" s="198"/>
      <c r="W147" s="191"/>
      <c r="X147" s="191"/>
      <c r="Y147" s="191"/>
      <c r="Z147" s="191"/>
      <c r="AA147" s="191"/>
      <c r="AB147" s="191"/>
      <c r="AC147" s="191"/>
    </row>
    <row r="148" spans="1:29" ht="14.1" customHeight="1">
      <c r="A148" s="198"/>
      <c r="B148" s="198"/>
      <c r="C148" s="198"/>
      <c r="D148" s="198"/>
      <c r="E148" s="198"/>
      <c r="F148" s="198"/>
      <c r="G148" s="198"/>
      <c r="H148" s="198"/>
      <c r="I148" s="198"/>
      <c r="J148" s="198"/>
      <c r="K148" s="198"/>
      <c r="L148" s="198"/>
      <c r="M148" s="198"/>
      <c r="N148" s="198"/>
      <c r="O148" s="198"/>
      <c r="P148" s="198"/>
      <c r="Q148" s="198"/>
      <c r="R148" s="198"/>
      <c r="S148" s="198"/>
      <c r="T148" s="198"/>
      <c r="U148" s="198"/>
      <c r="V148" s="198"/>
      <c r="W148" s="191"/>
      <c r="X148" s="191"/>
      <c r="Y148" s="191"/>
      <c r="Z148" s="191"/>
      <c r="AA148" s="191"/>
      <c r="AB148" s="191"/>
      <c r="AC148" s="191"/>
    </row>
    <row r="149" spans="1:29" ht="14.1" customHeight="1">
      <c r="A149" s="198"/>
      <c r="B149" s="198"/>
      <c r="C149" s="198"/>
      <c r="D149" s="198"/>
      <c r="E149" s="198"/>
      <c r="F149" s="198"/>
      <c r="G149" s="198"/>
      <c r="H149" s="198"/>
      <c r="I149" s="198"/>
      <c r="J149" s="198"/>
      <c r="K149" s="198"/>
      <c r="L149" s="198"/>
      <c r="M149" s="198"/>
      <c r="N149" s="198"/>
      <c r="O149" s="198"/>
      <c r="P149" s="198"/>
      <c r="Q149" s="198"/>
      <c r="R149" s="198"/>
      <c r="S149" s="198"/>
      <c r="T149" s="198"/>
      <c r="U149" s="198"/>
      <c r="V149" s="198"/>
      <c r="W149" s="191"/>
      <c r="X149" s="191"/>
      <c r="Y149" s="191"/>
      <c r="Z149" s="191"/>
      <c r="AA149" s="191"/>
      <c r="AB149" s="191"/>
      <c r="AC149" s="191"/>
    </row>
    <row r="150" spans="1:29" ht="14.1" customHeight="1">
      <c r="A150" s="198"/>
      <c r="B150" s="198"/>
      <c r="C150" s="198"/>
      <c r="D150" s="198"/>
      <c r="E150" s="198"/>
      <c r="F150" s="198"/>
      <c r="G150" s="198"/>
      <c r="H150" s="198"/>
      <c r="I150" s="198"/>
      <c r="J150" s="198"/>
      <c r="K150" s="198"/>
      <c r="L150" s="198"/>
      <c r="M150" s="198"/>
      <c r="N150" s="198"/>
      <c r="O150" s="198"/>
      <c r="P150" s="198"/>
      <c r="Q150" s="198"/>
      <c r="R150" s="198"/>
      <c r="S150" s="198"/>
      <c r="T150" s="198"/>
      <c r="U150" s="198"/>
      <c r="V150" s="198"/>
      <c r="W150" s="191"/>
      <c r="X150" s="191"/>
      <c r="Y150" s="191"/>
      <c r="Z150" s="191"/>
      <c r="AA150" s="191"/>
      <c r="AB150" s="191"/>
      <c r="AC150" s="191"/>
    </row>
    <row r="151" spans="1:29" ht="14.1" customHeight="1">
      <c r="A151" s="198"/>
      <c r="B151" s="198"/>
      <c r="C151" s="198"/>
      <c r="D151" s="198"/>
      <c r="E151" s="198"/>
      <c r="F151" s="198"/>
      <c r="G151" s="198"/>
      <c r="H151" s="198"/>
      <c r="I151" s="198"/>
      <c r="J151" s="198"/>
      <c r="K151" s="198"/>
      <c r="L151" s="198"/>
      <c r="M151" s="198"/>
      <c r="N151" s="198"/>
      <c r="O151" s="198"/>
      <c r="P151" s="198"/>
      <c r="Q151" s="198"/>
      <c r="R151" s="198"/>
      <c r="S151" s="198"/>
      <c r="T151" s="198"/>
      <c r="U151" s="198"/>
      <c r="V151" s="198"/>
      <c r="W151" s="191"/>
      <c r="X151" s="191"/>
      <c r="Y151" s="191"/>
      <c r="Z151" s="191"/>
      <c r="AA151" s="191"/>
      <c r="AB151" s="191"/>
      <c r="AC151" s="191"/>
    </row>
    <row r="152" spans="1:29" ht="14.1" customHeight="1">
      <c r="A152" s="198"/>
      <c r="B152" s="198"/>
      <c r="C152" s="198"/>
      <c r="D152" s="198"/>
      <c r="E152" s="198"/>
      <c r="F152" s="198"/>
      <c r="G152" s="198"/>
      <c r="H152" s="198"/>
      <c r="I152" s="198"/>
      <c r="J152" s="198"/>
      <c r="K152" s="198"/>
      <c r="L152" s="198"/>
      <c r="M152" s="198"/>
      <c r="N152" s="198"/>
      <c r="O152" s="198"/>
      <c r="P152" s="198"/>
      <c r="Q152" s="198"/>
      <c r="R152" s="198"/>
      <c r="S152" s="198"/>
      <c r="T152" s="198"/>
      <c r="U152" s="198"/>
      <c r="V152" s="198"/>
      <c r="W152" s="191"/>
      <c r="X152" s="191"/>
      <c r="Y152" s="191"/>
      <c r="Z152" s="191"/>
      <c r="AA152" s="191"/>
      <c r="AB152" s="191"/>
      <c r="AC152" s="191"/>
    </row>
    <row r="153" spans="1:29" ht="14.1" customHeight="1">
      <c r="A153" s="198"/>
      <c r="B153" s="198"/>
      <c r="C153" s="198"/>
      <c r="D153" s="198"/>
      <c r="E153" s="198"/>
      <c r="F153" s="198"/>
      <c r="G153" s="198"/>
      <c r="H153" s="198"/>
      <c r="I153" s="198"/>
      <c r="J153" s="198"/>
      <c r="K153" s="198"/>
      <c r="L153" s="198"/>
      <c r="M153" s="198"/>
      <c r="N153" s="198"/>
      <c r="O153" s="198"/>
      <c r="P153" s="198"/>
      <c r="Q153" s="198"/>
      <c r="R153" s="198"/>
      <c r="S153" s="198"/>
      <c r="T153" s="198"/>
      <c r="U153" s="198"/>
      <c r="V153" s="198"/>
      <c r="W153" s="191"/>
      <c r="X153" s="191"/>
      <c r="Y153" s="191"/>
      <c r="Z153" s="191"/>
      <c r="AA153" s="191"/>
      <c r="AB153" s="191"/>
      <c r="AC153" s="191"/>
    </row>
    <row r="154" spans="1:29" ht="14.1" customHeight="1">
      <c r="A154" s="198"/>
      <c r="B154" s="198"/>
      <c r="C154" s="198"/>
      <c r="D154" s="198"/>
      <c r="E154" s="198"/>
      <c r="F154" s="198"/>
      <c r="G154" s="198"/>
      <c r="H154" s="198"/>
      <c r="I154" s="198"/>
      <c r="J154" s="198"/>
      <c r="K154" s="198"/>
      <c r="L154" s="198"/>
      <c r="M154" s="198"/>
      <c r="N154" s="198"/>
      <c r="O154" s="198"/>
      <c r="P154" s="198"/>
      <c r="Q154" s="198"/>
      <c r="R154" s="198"/>
      <c r="S154" s="198"/>
      <c r="T154" s="198"/>
      <c r="U154" s="198"/>
      <c r="V154" s="198"/>
      <c r="W154" s="191"/>
      <c r="X154" s="191"/>
      <c r="Y154" s="191"/>
      <c r="Z154" s="191"/>
      <c r="AA154" s="191"/>
      <c r="AB154" s="191"/>
      <c r="AC154" s="191"/>
    </row>
    <row r="155" spans="1:29" ht="14.1" customHeight="1">
      <c r="A155" s="198"/>
      <c r="B155" s="198"/>
      <c r="C155" s="198"/>
      <c r="D155" s="198"/>
      <c r="E155" s="198"/>
      <c r="F155" s="198"/>
      <c r="G155" s="198"/>
      <c r="H155" s="198"/>
      <c r="I155" s="198"/>
      <c r="J155" s="198"/>
      <c r="K155" s="198"/>
      <c r="L155" s="198"/>
      <c r="M155" s="198"/>
      <c r="N155" s="198"/>
      <c r="O155" s="198"/>
      <c r="P155" s="198"/>
      <c r="Q155" s="198"/>
      <c r="R155" s="198"/>
      <c r="S155" s="198"/>
      <c r="T155" s="198"/>
      <c r="U155" s="198"/>
      <c r="V155" s="198"/>
      <c r="W155" s="191"/>
      <c r="X155" s="191"/>
      <c r="Y155" s="191"/>
      <c r="Z155" s="191"/>
      <c r="AA155" s="191"/>
      <c r="AB155" s="191"/>
      <c r="AC155" s="191"/>
    </row>
    <row r="156" spans="1:29" ht="14.1" customHeight="1">
      <c r="A156" s="198"/>
      <c r="B156" s="198"/>
      <c r="C156" s="198"/>
      <c r="D156" s="198"/>
      <c r="E156" s="198"/>
      <c r="F156" s="198"/>
      <c r="G156" s="198"/>
      <c r="H156" s="198"/>
      <c r="I156" s="198"/>
      <c r="J156" s="198"/>
      <c r="K156" s="198"/>
      <c r="L156" s="198"/>
      <c r="M156" s="198"/>
      <c r="N156" s="198"/>
      <c r="O156" s="198"/>
      <c r="P156" s="198"/>
      <c r="Q156" s="198"/>
      <c r="R156" s="198"/>
      <c r="S156" s="198"/>
      <c r="T156" s="198"/>
      <c r="U156" s="198"/>
      <c r="V156" s="198"/>
      <c r="W156" s="191"/>
      <c r="X156" s="191"/>
      <c r="Y156" s="191"/>
      <c r="Z156" s="191"/>
      <c r="AA156" s="191"/>
      <c r="AB156" s="191"/>
      <c r="AC156" s="191"/>
    </row>
    <row r="157" spans="1:29" ht="14.1" customHeight="1">
      <c r="A157" s="198"/>
      <c r="B157" s="198"/>
      <c r="C157" s="198"/>
      <c r="D157" s="198"/>
      <c r="E157" s="198"/>
      <c r="F157" s="198"/>
      <c r="G157" s="198"/>
      <c r="H157" s="198"/>
      <c r="I157" s="198"/>
      <c r="J157" s="198"/>
      <c r="K157" s="198"/>
      <c r="L157" s="198"/>
      <c r="M157" s="198"/>
      <c r="N157" s="198"/>
      <c r="O157" s="198"/>
      <c r="P157" s="198"/>
      <c r="Q157" s="198"/>
      <c r="R157" s="198"/>
      <c r="S157" s="198"/>
      <c r="T157" s="198"/>
      <c r="U157" s="198"/>
      <c r="V157" s="198"/>
      <c r="W157" s="191"/>
      <c r="X157" s="191"/>
      <c r="Y157" s="191"/>
      <c r="Z157" s="191"/>
      <c r="AA157" s="191"/>
      <c r="AB157" s="191"/>
      <c r="AC157" s="191"/>
    </row>
    <row r="158" spans="1:29" ht="14.1" customHeight="1">
      <c r="A158" s="198"/>
      <c r="B158" s="198"/>
      <c r="C158" s="198"/>
      <c r="D158" s="198"/>
      <c r="E158" s="198"/>
      <c r="F158" s="198"/>
      <c r="G158" s="198"/>
      <c r="H158" s="198"/>
      <c r="I158" s="198"/>
      <c r="J158" s="198"/>
      <c r="K158" s="198"/>
      <c r="L158" s="198"/>
      <c r="M158" s="198"/>
      <c r="N158" s="198"/>
      <c r="O158" s="198"/>
      <c r="P158" s="198"/>
      <c r="Q158" s="198"/>
      <c r="R158" s="198"/>
      <c r="S158" s="198"/>
      <c r="T158" s="198"/>
      <c r="U158" s="198"/>
      <c r="V158" s="198"/>
      <c r="W158" s="191"/>
      <c r="X158" s="191"/>
      <c r="Y158" s="191"/>
      <c r="Z158" s="191"/>
      <c r="AA158" s="191"/>
      <c r="AB158" s="191"/>
      <c r="AC158" s="191"/>
    </row>
    <row r="159" spans="1:29" ht="14.1" customHeight="1">
      <c r="A159" s="198"/>
      <c r="B159" s="198"/>
      <c r="C159" s="198"/>
      <c r="D159" s="198"/>
      <c r="E159" s="198"/>
      <c r="F159" s="198"/>
      <c r="G159" s="198"/>
      <c r="H159" s="198"/>
      <c r="I159" s="198"/>
      <c r="J159" s="198"/>
      <c r="K159" s="198"/>
      <c r="L159" s="198"/>
      <c r="M159" s="198"/>
      <c r="N159" s="198"/>
      <c r="O159" s="198"/>
      <c r="P159" s="198"/>
      <c r="Q159" s="198"/>
      <c r="R159" s="198"/>
      <c r="S159" s="198"/>
      <c r="T159" s="198"/>
      <c r="U159" s="198"/>
      <c r="V159" s="198"/>
      <c r="W159" s="191"/>
      <c r="X159" s="191"/>
      <c r="Y159" s="191"/>
      <c r="Z159" s="191"/>
      <c r="AA159" s="191"/>
      <c r="AB159" s="191"/>
      <c r="AC159" s="191"/>
    </row>
    <row r="160" spans="1:29" ht="14.1" customHeight="1">
      <c r="A160" s="198"/>
      <c r="B160" s="198"/>
      <c r="C160" s="198"/>
      <c r="D160" s="198"/>
      <c r="E160" s="198"/>
      <c r="F160" s="198"/>
      <c r="G160" s="198"/>
      <c r="H160" s="198"/>
      <c r="I160" s="198"/>
      <c r="J160" s="198"/>
      <c r="K160" s="198"/>
      <c r="L160" s="198"/>
      <c r="M160" s="198"/>
      <c r="N160" s="198"/>
      <c r="O160" s="198"/>
      <c r="P160" s="198"/>
      <c r="Q160" s="198"/>
      <c r="R160" s="198"/>
      <c r="S160" s="198"/>
      <c r="T160" s="198"/>
      <c r="U160" s="198"/>
      <c r="V160" s="198"/>
      <c r="W160" s="191"/>
      <c r="X160" s="191"/>
      <c r="Y160" s="191"/>
      <c r="Z160" s="191"/>
      <c r="AA160" s="191"/>
      <c r="AB160" s="191"/>
      <c r="AC160" s="191"/>
    </row>
    <row r="161" spans="1:29" ht="14.1" customHeight="1">
      <c r="A161" s="198"/>
      <c r="B161" s="198"/>
      <c r="C161" s="198"/>
      <c r="D161" s="198"/>
      <c r="E161" s="198"/>
      <c r="F161" s="198"/>
      <c r="G161" s="198"/>
      <c r="H161" s="198"/>
      <c r="I161" s="198"/>
      <c r="J161" s="198"/>
      <c r="K161" s="198"/>
      <c r="L161" s="198"/>
      <c r="M161" s="198"/>
      <c r="N161" s="198"/>
      <c r="O161" s="198"/>
      <c r="P161" s="198"/>
      <c r="Q161" s="198"/>
      <c r="R161" s="198"/>
      <c r="S161" s="198"/>
      <c r="T161" s="198"/>
      <c r="U161" s="198"/>
      <c r="V161" s="198"/>
      <c r="W161" s="191"/>
      <c r="X161" s="191"/>
      <c r="Y161" s="191"/>
      <c r="Z161" s="191"/>
      <c r="AA161" s="191"/>
      <c r="AB161" s="191"/>
      <c r="AC161" s="191"/>
    </row>
    <row r="162" spans="1:29" ht="14.1" customHeight="1">
      <c r="A162" s="198"/>
      <c r="B162" s="198"/>
      <c r="C162" s="198"/>
      <c r="D162" s="198"/>
      <c r="E162" s="198"/>
      <c r="F162" s="198"/>
      <c r="G162" s="198"/>
      <c r="H162" s="198"/>
      <c r="I162" s="198"/>
      <c r="J162" s="198"/>
      <c r="K162" s="198"/>
      <c r="L162" s="198"/>
      <c r="M162" s="198"/>
      <c r="N162" s="198"/>
      <c r="O162" s="198"/>
      <c r="P162" s="198"/>
      <c r="Q162" s="198"/>
      <c r="R162" s="198"/>
      <c r="S162" s="198"/>
      <c r="T162" s="198"/>
      <c r="U162" s="198"/>
      <c r="V162" s="198"/>
      <c r="W162" s="191"/>
      <c r="X162" s="191"/>
      <c r="Y162" s="191"/>
      <c r="Z162" s="191"/>
      <c r="AA162" s="191"/>
      <c r="AB162" s="191"/>
      <c r="AC162" s="191"/>
    </row>
    <row r="163" spans="1:29" ht="14.1" customHeight="1">
      <c r="A163" s="198"/>
      <c r="B163" s="198"/>
      <c r="C163" s="198"/>
      <c r="D163" s="198"/>
      <c r="E163" s="198"/>
      <c r="F163" s="198"/>
      <c r="G163" s="198"/>
      <c r="H163" s="198"/>
      <c r="I163" s="198"/>
      <c r="J163" s="198"/>
      <c r="K163" s="198"/>
      <c r="L163" s="198"/>
      <c r="M163" s="198"/>
      <c r="N163" s="198"/>
      <c r="O163" s="198"/>
      <c r="P163" s="198"/>
      <c r="Q163" s="198"/>
      <c r="R163" s="198"/>
      <c r="S163" s="198"/>
      <c r="T163" s="198"/>
      <c r="U163" s="198"/>
      <c r="V163" s="198"/>
      <c r="W163" s="191"/>
      <c r="X163" s="191"/>
      <c r="Y163" s="191"/>
      <c r="Z163" s="191"/>
      <c r="AA163" s="191"/>
      <c r="AB163" s="191"/>
      <c r="AC163" s="191"/>
    </row>
    <row r="164" spans="1:29" ht="14.1" customHeight="1">
      <c r="A164" s="198"/>
      <c r="B164" s="198"/>
      <c r="C164" s="198"/>
      <c r="D164" s="198"/>
      <c r="E164" s="198"/>
      <c r="F164" s="198"/>
      <c r="G164" s="198"/>
      <c r="H164" s="198"/>
      <c r="I164" s="198"/>
      <c r="J164" s="198"/>
      <c r="K164" s="198"/>
      <c r="L164" s="198"/>
      <c r="M164" s="198"/>
      <c r="N164" s="198"/>
      <c r="O164" s="198"/>
      <c r="P164" s="198"/>
      <c r="Q164" s="198"/>
      <c r="R164" s="198"/>
      <c r="S164" s="198"/>
      <c r="T164" s="198"/>
      <c r="U164" s="198"/>
      <c r="V164" s="198"/>
      <c r="W164" s="191"/>
      <c r="X164" s="191"/>
      <c r="Y164" s="191"/>
      <c r="Z164" s="191"/>
      <c r="AA164" s="191"/>
      <c r="AB164" s="191"/>
      <c r="AC164" s="191"/>
    </row>
    <row r="165" spans="1:29" ht="14.1" customHeight="1">
      <c r="A165" s="198"/>
      <c r="B165" s="198"/>
      <c r="C165" s="198"/>
      <c r="D165" s="198"/>
      <c r="E165" s="198"/>
      <c r="F165" s="198"/>
      <c r="G165" s="198"/>
      <c r="H165" s="198"/>
      <c r="I165" s="198"/>
      <c r="J165" s="198"/>
      <c r="K165" s="198"/>
      <c r="L165" s="198"/>
      <c r="M165" s="198"/>
      <c r="N165" s="198"/>
      <c r="O165" s="198"/>
      <c r="P165" s="198"/>
      <c r="Q165" s="198"/>
      <c r="R165" s="198"/>
      <c r="S165" s="198"/>
      <c r="T165" s="198"/>
      <c r="U165" s="198"/>
      <c r="V165" s="198"/>
      <c r="W165" s="191"/>
      <c r="X165" s="191"/>
      <c r="Y165" s="191"/>
      <c r="Z165" s="191"/>
      <c r="AA165" s="191"/>
      <c r="AB165" s="191"/>
      <c r="AC165" s="191"/>
    </row>
    <row r="166" spans="1:29" ht="14.1" customHeight="1">
      <c r="A166" s="198"/>
      <c r="B166" s="198"/>
      <c r="C166" s="198"/>
      <c r="D166" s="198"/>
      <c r="E166" s="198"/>
      <c r="F166" s="198"/>
      <c r="G166" s="198"/>
      <c r="H166" s="198"/>
      <c r="I166" s="198"/>
      <c r="J166" s="198"/>
      <c r="K166" s="198"/>
      <c r="L166" s="198"/>
      <c r="M166" s="198"/>
      <c r="N166" s="198"/>
      <c r="O166" s="198"/>
      <c r="P166" s="198"/>
      <c r="Q166" s="198"/>
      <c r="R166" s="198"/>
      <c r="S166" s="198"/>
      <c r="T166" s="198"/>
      <c r="U166" s="198"/>
      <c r="V166" s="198"/>
      <c r="W166" s="191"/>
      <c r="X166" s="191"/>
      <c r="Y166" s="191"/>
      <c r="Z166" s="191"/>
      <c r="AA166" s="191"/>
      <c r="AB166" s="191"/>
      <c r="AC166" s="191"/>
    </row>
    <row r="167" spans="1:29" ht="14.1" customHeight="1">
      <c r="A167" s="198"/>
      <c r="B167" s="198"/>
      <c r="C167" s="198"/>
      <c r="D167" s="198"/>
      <c r="E167" s="198"/>
      <c r="F167" s="198"/>
      <c r="G167" s="198"/>
      <c r="H167" s="198"/>
      <c r="I167" s="198"/>
      <c r="J167" s="198"/>
      <c r="K167" s="198"/>
      <c r="L167" s="198"/>
      <c r="M167" s="198"/>
      <c r="N167" s="198"/>
      <c r="O167" s="198"/>
      <c r="P167" s="198"/>
      <c r="Q167" s="198"/>
      <c r="R167" s="198"/>
      <c r="S167" s="198"/>
      <c r="T167" s="198"/>
      <c r="U167" s="198"/>
      <c r="V167" s="198"/>
      <c r="W167" s="191"/>
      <c r="X167" s="191"/>
      <c r="Y167" s="191"/>
      <c r="Z167" s="191"/>
      <c r="AA167" s="191"/>
      <c r="AB167" s="191"/>
      <c r="AC167" s="191"/>
    </row>
    <row r="168" spans="1:29" ht="14.1" customHeight="1">
      <c r="A168" s="198"/>
      <c r="B168" s="198"/>
      <c r="C168" s="198"/>
      <c r="D168" s="198"/>
      <c r="E168" s="198"/>
      <c r="F168" s="198"/>
      <c r="G168" s="198"/>
      <c r="H168" s="198"/>
      <c r="I168" s="198"/>
      <c r="J168" s="198"/>
      <c r="K168" s="198"/>
      <c r="L168" s="198"/>
      <c r="M168" s="198"/>
      <c r="N168" s="198"/>
      <c r="O168" s="198"/>
      <c r="P168" s="198"/>
      <c r="Q168" s="198"/>
      <c r="R168" s="198"/>
      <c r="S168" s="198"/>
      <c r="T168" s="198"/>
      <c r="U168" s="198"/>
      <c r="V168" s="198"/>
      <c r="W168" s="191"/>
      <c r="X168" s="191"/>
      <c r="Y168" s="191"/>
      <c r="Z168" s="191"/>
      <c r="AA168" s="191"/>
      <c r="AB168" s="191"/>
      <c r="AC168" s="191"/>
    </row>
    <row r="169" spans="1:29" ht="14.1" customHeight="1">
      <c r="A169" s="198"/>
      <c r="B169" s="198"/>
      <c r="C169" s="198"/>
      <c r="D169" s="198"/>
      <c r="E169" s="198"/>
      <c r="F169" s="198"/>
      <c r="G169" s="198"/>
      <c r="H169" s="198"/>
      <c r="I169" s="198"/>
      <c r="J169" s="198"/>
      <c r="K169" s="198"/>
      <c r="L169" s="198"/>
      <c r="M169" s="198"/>
      <c r="N169" s="198"/>
      <c r="O169" s="198"/>
      <c r="P169" s="198"/>
      <c r="Q169" s="198"/>
      <c r="R169" s="198"/>
      <c r="S169" s="198"/>
      <c r="T169" s="198"/>
      <c r="U169" s="198"/>
      <c r="V169" s="198"/>
      <c r="W169" s="191"/>
      <c r="X169" s="191"/>
      <c r="Y169" s="191"/>
      <c r="Z169" s="191"/>
      <c r="AA169" s="191"/>
      <c r="AB169" s="191"/>
      <c r="AC169" s="191"/>
    </row>
    <row r="170" spans="1:29" ht="14.1" customHeight="1">
      <c r="A170" s="198"/>
      <c r="B170" s="198"/>
      <c r="C170" s="198"/>
      <c r="D170" s="198"/>
      <c r="E170" s="198"/>
      <c r="F170" s="198"/>
      <c r="G170" s="198"/>
      <c r="H170" s="198"/>
      <c r="I170" s="198"/>
      <c r="J170" s="198"/>
      <c r="K170" s="198"/>
      <c r="L170" s="198"/>
      <c r="M170" s="198"/>
      <c r="N170" s="198"/>
      <c r="O170" s="198"/>
      <c r="P170" s="198"/>
      <c r="Q170" s="198"/>
      <c r="R170" s="198"/>
      <c r="S170" s="198"/>
      <c r="T170" s="198"/>
      <c r="U170" s="198"/>
      <c r="V170" s="198"/>
      <c r="W170" s="191"/>
      <c r="X170" s="191"/>
      <c r="Y170" s="191"/>
      <c r="Z170" s="191"/>
      <c r="AA170" s="191"/>
      <c r="AB170" s="191"/>
      <c r="AC170" s="191"/>
    </row>
    <row r="171" spans="1:29" ht="14.1" customHeight="1">
      <c r="A171" s="198"/>
      <c r="B171" s="198"/>
      <c r="C171" s="198"/>
      <c r="D171" s="198"/>
      <c r="E171" s="198"/>
      <c r="F171" s="198"/>
      <c r="G171" s="198"/>
      <c r="H171" s="198"/>
      <c r="I171" s="198"/>
      <c r="J171" s="198"/>
      <c r="K171" s="198"/>
      <c r="L171" s="198"/>
      <c r="M171" s="198"/>
      <c r="N171" s="198"/>
      <c r="O171" s="198"/>
      <c r="P171" s="198"/>
      <c r="Q171" s="198"/>
      <c r="R171" s="198"/>
      <c r="S171" s="198"/>
      <c r="T171" s="198"/>
      <c r="U171" s="198"/>
      <c r="V171" s="198"/>
      <c r="W171" s="191"/>
      <c r="X171" s="191"/>
      <c r="Y171" s="191"/>
      <c r="Z171" s="191"/>
      <c r="AA171" s="191"/>
      <c r="AB171" s="191"/>
      <c r="AC171" s="191"/>
    </row>
    <row r="172" spans="1:29" ht="14.1" customHeight="1">
      <c r="A172" s="198"/>
      <c r="B172" s="198"/>
      <c r="C172" s="198"/>
      <c r="D172" s="198"/>
      <c r="E172" s="198"/>
      <c r="F172" s="198"/>
      <c r="G172" s="198"/>
      <c r="H172" s="198"/>
      <c r="I172" s="198"/>
      <c r="J172" s="198"/>
      <c r="K172" s="198"/>
      <c r="L172" s="198"/>
      <c r="M172" s="198"/>
      <c r="N172" s="198"/>
      <c r="O172" s="198"/>
      <c r="P172" s="198"/>
      <c r="Q172" s="198"/>
      <c r="R172" s="198"/>
      <c r="S172" s="198"/>
      <c r="T172" s="198"/>
      <c r="U172" s="198"/>
      <c r="V172" s="198"/>
      <c r="W172" s="191"/>
      <c r="X172" s="191"/>
      <c r="Y172" s="191"/>
      <c r="Z172" s="191"/>
      <c r="AA172" s="191"/>
      <c r="AB172" s="191"/>
      <c r="AC172" s="191"/>
    </row>
    <row r="173" spans="1:29" ht="14.1" customHeight="1">
      <c r="A173" s="198"/>
      <c r="B173" s="198"/>
      <c r="C173" s="198"/>
      <c r="D173" s="198"/>
      <c r="E173" s="198"/>
      <c r="F173" s="198"/>
      <c r="G173" s="198"/>
      <c r="H173" s="198"/>
      <c r="I173" s="198"/>
      <c r="J173" s="198"/>
      <c r="K173" s="198"/>
      <c r="L173" s="198"/>
      <c r="M173" s="198"/>
      <c r="N173" s="198"/>
      <c r="O173" s="198"/>
      <c r="P173" s="198"/>
      <c r="Q173" s="198"/>
      <c r="R173" s="198"/>
      <c r="S173" s="198"/>
      <c r="T173" s="198"/>
      <c r="U173" s="198"/>
      <c r="V173" s="198"/>
      <c r="W173" s="191"/>
      <c r="X173" s="191"/>
      <c r="Y173" s="191"/>
      <c r="Z173" s="191"/>
      <c r="AA173" s="191"/>
      <c r="AB173" s="191"/>
      <c r="AC173" s="191"/>
    </row>
    <row r="174" spans="1:29" ht="14.1" customHeight="1">
      <c r="A174" s="198"/>
      <c r="B174" s="198"/>
      <c r="C174" s="198"/>
      <c r="D174" s="198"/>
      <c r="E174" s="198"/>
      <c r="F174" s="198"/>
      <c r="G174" s="198"/>
      <c r="H174" s="198"/>
      <c r="I174" s="198"/>
      <c r="J174" s="198"/>
      <c r="K174" s="198"/>
      <c r="L174" s="198"/>
      <c r="M174" s="198"/>
      <c r="N174" s="198"/>
      <c r="O174" s="198"/>
      <c r="P174" s="198"/>
      <c r="Q174" s="198"/>
      <c r="R174" s="198"/>
      <c r="S174" s="198"/>
      <c r="T174" s="198"/>
      <c r="U174" s="198"/>
      <c r="V174" s="198"/>
      <c r="W174" s="191"/>
      <c r="X174" s="191"/>
      <c r="Y174" s="191"/>
      <c r="Z174" s="191"/>
      <c r="AA174" s="191"/>
      <c r="AB174" s="191"/>
      <c r="AC174" s="191"/>
    </row>
    <row r="175" spans="1:29" ht="14.1" customHeight="1">
      <c r="A175" s="198"/>
      <c r="B175" s="198"/>
      <c r="C175" s="198"/>
      <c r="D175" s="198"/>
      <c r="E175" s="198"/>
      <c r="F175" s="198"/>
      <c r="G175" s="198"/>
      <c r="H175" s="198"/>
      <c r="I175" s="198"/>
      <c r="J175" s="198"/>
      <c r="K175" s="198"/>
      <c r="L175" s="198"/>
      <c r="M175" s="198"/>
      <c r="N175" s="198"/>
      <c r="O175" s="198"/>
      <c r="P175" s="198"/>
      <c r="Q175" s="198"/>
      <c r="R175" s="198"/>
      <c r="S175" s="198"/>
      <c r="T175" s="198"/>
      <c r="U175" s="198"/>
      <c r="V175" s="198"/>
      <c r="W175" s="191"/>
      <c r="X175" s="191"/>
      <c r="Y175" s="191"/>
      <c r="Z175" s="191"/>
      <c r="AA175" s="191"/>
      <c r="AB175" s="191"/>
      <c r="AC175" s="191"/>
    </row>
    <row r="176" spans="1:29" ht="14.1" customHeight="1">
      <c r="A176" s="198"/>
      <c r="B176" s="198"/>
      <c r="C176" s="198"/>
      <c r="D176" s="198"/>
      <c r="E176" s="198"/>
      <c r="F176" s="198"/>
      <c r="G176" s="198"/>
      <c r="H176" s="198"/>
      <c r="I176" s="198"/>
      <c r="J176" s="198"/>
      <c r="K176" s="198"/>
      <c r="L176" s="198"/>
      <c r="M176" s="198"/>
      <c r="N176" s="198"/>
      <c r="O176" s="198"/>
      <c r="P176" s="198"/>
      <c r="Q176" s="198"/>
      <c r="R176" s="198"/>
      <c r="S176" s="198"/>
      <c r="T176" s="198"/>
      <c r="U176" s="198"/>
      <c r="V176" s="198"/>
      <c r="W176" s="191"/>
      <c r="X176" s="191"/>
      <c r="Y176" s="191"/>
      <c r="Z176" s="191"/>
      <c r="AA176" s="191"/>
      <c r="AB176" s="191"/>
      <c r="AC176" s="191"/>
    </row>
    <row r="177" spans="1:29" ht="14.1" customHeight="1">
      <c r="A177" s="198"/>
      <c r="B177" s="198"/>
      <c r="C177" s="198"/>
      <c r="D177" s="198"/>
      <c r="E177" s="198"/>
      <c r="F177" s="198"/>
      <c r="G177" s="198"/>
      <c r="H177" s="198"/>
      <c r="I177" s="198"/>
      <c r="J177" s="198"/>
      <c r="K177" s="198"/>
      <c r="L177" s="198"/>
      <c r="M177" s="198"/>
      <c r="N177" s="198"/>
      <c r="O177" s="198"/>
      <c r="P177" s="198"/>
      <c r="Q177" s="198"/>
      <c r="R177" s="198"/>
      <c r="S177" s="198"/>
      <c r="T177" s="198"/>
      <c r="U177" s="198"/>
      <c r="V177" s="198"/>
      <c r="W177" s="191"/>
      <c r="X177" s="191"/>
      <c r="Y177" s="191"/>
      <c r="Z177" s="191"/>
      <c r="AA177" s="191"/>
      <c r="AB177" s="191"/>
      <c r="AC177" s="191"/>
    </row>
    <row r="178" spans="1:29" ht="14.1" customHeight="1">
      <c r="A178" s="198"/>
      <c r="B178" s="198"/>
      <c r="C178" s="198"/>
      <c r="D178" s="198"/>
      <c r="E178" s="198"/>
      <c r="F178" s="198"/>
      <c r="G178" s="198"/>
      <c r="H178" s="198"/>
      <c r="I178" s="198"/>
      <c r="J178" s="198"/>
      <c r="K178" s="198"/>
      <c r="L178" s="198"/>
      <c r="M178" s="198"/>
      <c r="N178" s="198"/>
      <c r="O178" s="198"/>
      <c r="P178" s="198"/>
      <c r="Q178" s="198"/>
      <c r="R178" s="198"/>
      <c r="S178" s="198"/>
      <c r="T178" s="198"/>
      <c r="U178" s="198"/>
      <c r="V178" s="198"/>
      <c r="W178" s="191"/>
      <c r="X178" s="191"/>
      <c r="Y178" s="191"/>
      <c r="Z178" s="191"/>
      <c r="AA178" s="191"/>
      <c r="AB178" s="191"/>
      <c r="AC178" s="191"/>
    </row>
    <row r="179" spans="1:29" ht="14.1" customHeight="1">
      <c r="A179" s="198"/>
      <c r="B179" s="198"/>
      <c r="C179" s="198"/>
      <c r="D179" s="198"/>
      <c r="E179" s="198"/>
      <c r="F179" s="198"/>
      <c r="G179" s="198"/>
      <c r="H179" s="198"/>
      <c r="I179" s="198"/>
      <c r="J179" s="198"/>
      <c r="K179" s="198"/>
      <c r="L179" s="198"/>
      <c r="M179" s="198"/>
      <c r="N179" s="198"/>
      <c r="O179" s="198"/>
      <c r="P179" s="198"/>
      <c r="Q179" s="198"/>
      <c r="R179" s="198"/>
      <c r="S179" s="198"/>
      <c r="T179" s="198"/>
      <c r="U179" s="198"/>
      <c r="V179" s="198"/>
      <c r="W179" s="191"/>
      <c r="X179" s="191"/>
      <c r="Y179" s="191"/>
      <c r="Z179" s="191"/>
      <c r="AA179" s="191"/>
      <c r="AB179" s="191"/>
      <c r="AC179" s="191"/>
    </row>
    <row r="180" spans="1:29" ht="14.1" customHeight="1">
      <c r="A180" s="198"/>
      <c r="B180" s="198"/>
      <c r="C180" s="198"/>
      <c r="D180" s="198"/>
      <c r="E180" s="198"/>
      <c r="F180" s="198"/>
      <c r="G180" s="198"/>
      <c r="H180" s="198"/>
      <c r="I180" s="198"/>
      <c r="J180" s="198"/>
      <c r="K180" s="198"/>
      <c r="L180" s="198"/>
      <c r="M180" s="198"/>
      <c r="N180" s="198"/>
      <c r="O180" s="198"/>
      <c r="P180" s="198"/>
      <c r="Q180" s="198"/>
      <c r="R180" s="198"/>
      <c r="S180" s="198"/>
      <c r="T180" s="198"/>
      <c r="U180" s="198"/>
      <c r="V180" s="198"/>
      <c r="W180" s="191"/>
      <c r="X180" s="191"/>
      <c r="Y180" s="191"/>
      <c r="Z180" s="191"/>
      <c r="AA180" s="191"/>
      <c r="AB180" s="191"/>
      <c r="AC180" s="191"/>
    </row>
    <row r="181" spans="1:29" ht="14.1" customHeight="1">
      <c r="A181" s="198"/>
      <c r="B181" s="198"/>
      <c r="C181" s="198"/>
      <c r="D181" s="198"/>
      <c r="E181" s="198"/>
      <c r="F181" s="198"/>
      <c r="G181" s="198"/>
      <c r="H181" s="198"/>
      <c r="I181" s="198"/>
      <c r="J181" s="198"/>
      <c r="K181" s="198"/>
      <c r="L181" s="198"/>
      <c r="M181" s="198"/>
      <c r="N181" s="198"/>
      <c r="O181" s="198"/>
      <c r="P181" s="198"/>
      <c r="Q181" s="198"/>
      <c r="R181" s="198"/>
      <c r="S181" s="198"/>
      <c r="T181" s="198"/>
      <c r="U181" s="198"/>
      <c r="V181" s="198"/>
      <c r="W181" s="191"/>
      <c r="X181" s="191"/>
      <c r="Y181" s="191"/>
      <c r="Z181" s="191"/>
      <c r="AA181" s="191"/>
      <c r="AB181" s="191"/>
      <c r="AC181" s="191"/>
    </row>
    <row r="182" spans="1:29" ht="14.1" customHeight="1">
      <c r="A182" s="198"/>
      <c r="B182" s="198"/>
      <c r="C182" s="198"/>
      <c r="D182" s="198"/>
      <c r="E182" s="198"/>
      <c r="F182" s="198"/>
      <c r="G182" s="198"/>
      <c r="H182" s="198"/>
      <c r="I182" s="198"/>
      <c r="J182" s="198"/>
      <c r="K182" s="198"/>
      <c r="L182" s="198"/>
      <c r="M182" s="198"/>
      <c r="N182" s="198"/>
      <c r="O182" s="198"/>
      <c r="P182" s="198"/>
      <c r="Q182" s="198"/>
      <c r="R182" s="198"/>
      <c r="S182" s="198"/>
      <c r="T182" s="198"/>
      <c r="U182" s="198"/>
      <c r="V182" s="198"/>
      <c r="W182" s="191"/>
      <c r="X182" s="191"/>
      <c r="Y182" s="191"/>
      <c r="Z182" s="191"/>
      <c r="AA182" s="191"/>
      <c r="AB182" s="191"/>
      <c r="AC182" s="191"/>
    </row>
    <row r="183" spans="1:29">
      <c r="A183" s="198"/>
      <c r="B183" s="198"/>
      <c r="C183" s="198"/>
      <c r="D183" s="198"/>
      <c r="E183" s="198"/>
      <c r="F183" s="198"/>
      <c r="G183" s="198"/>
      <c r="H183" s="198"/>
      <c r="I183" s="198"/>
      <c r="J183" s="198"/>
      <c r="K183" s="198"/>
      <c r="L183" s="198"/>
      <c r="M183" s="198"/>
      <c r="N183" s="198"/>
      <c r="O183" s="198"/>
      <c r="P183" s="198"/>
      <c r="Q183" s="198"/>
      <c r="R183" s="198"/>
      <c r="S183" s="198"/>
      <c r="T183" s="198"/>
      <c r="U183" s="198"/>
      <c r="V183" s="198"/>
      <c r="W183" s="191"/>
      <c r="X183" s="191"/>
      <c r="Y183" s="191"/>
      <c r="Z183" s="191"/>
      <c r="AA183" s="191"/>
      <c r="AB183" s="191"/>
      <c r="AC183" s="191"/>
    </row>
    <row r="184" spans="1:29">
      <c r="A184" s="198"/>
      <c r="B184" s="198"/>
      <c r="C184" s="198"/>
      <c r="D184" s="198"/>
      <c r="E184" s="198"/>
      <c r="F184" s="198"/>
      <c r="G184" s="198"/>
      <c r="H184" s="198"/>
      <c r="I184" s="198"/>
      <c r="J184" s="198"/>
      <c r="K184" s="198"/>
      <c r="L184" s="198"/>
      <c r="M184" s="198"/>
      <c r="N184" s="198"/>
      <c r="O184" s="198"/>
      <c r="P184" s="198"/>
      <c r="Q184" s="198"/>
      <c r="R184" s="198"/>
      <c r="S184" s="198"/>
      <c r="T184" s="198"/>
      <c r="U184" s="198"/>
      <c r="V184" s="198"/>
      <c r="W184" s="191"/>
      <c r="X184" s="191"/>
      <c r="Y184" s="191"/>
      <c r="Z184" s="191"/>
      <c r="AA184" s="191"/>
      <c r="AB184" s="191"/>
      <c r="AC184" s="191"/>
    </row>
    <row r="185" spans="1:29">
      <c r="A185" s="198"/>
      <c r="B185" s="198"/>
      <c r="C185" s="198"/>
      <c r="D185" s="198"/>
      <c r="E185" s="198"/>
      <c r="F185" s="198"/>
      <c r="G185" s="198"/>
      <c r="H185" s="198"/>
      <c r="I185" s="198"/>
      <c r="J185" s="198"/>
      <c r="K185" s="198"/>
      <c r="L185" s="198"/>
      <c r="M185" s="198"/>
      <c r="N185" s="198"/>
      <c r="O185" s="198"/>
      <c r="P185" s="198"/>
      <c r="Q185" s="198"/>
      <c r="R185" s="198"/>
      <c r="S185" s="198"/>
      <c r="T185" s="198"/>
      <c r="U185" s="198"/>
      <c r="V185" s="198"/>
      <c r="W185" s="191"/>
      <c r="X185" s="191"/>
      <c r="Y185" s="191"/>
      <c r="Z185" s="191"/>
      <c r="AA185" s="191"/>
      <c r="AB185" s="191"/>
      <c r="AC185" s="191"/>
    </row>
    <row r="186" spans="1:29">
      <c r="A186" s="198"/>
      <c r="B186" s="198"/>
      <c r="C186" s="198"/>
      <c r="D186" s="198"/>
      <c r="E186" s="198"/>
      <c r="F186" s="198"/>
      <c r="G186" s="198"/>
      <c r="H186" s="198"/>
      <c r="I186" s="198"/>
      <c r="J186" s="198"/>
      <c r="K186" s="198"/>
      <c r="L186" s="198"/>
      <c r="M186" s="198"/>
      <c r="N186" s="198"/>
      <c r="O186" s="198"/>
      <c r="P186" s="198"/>
      <c r="Q186" s="198"/>
      <c r="R186" s="198"/>
      <c r="S186" s="198"/>
      <c r="T186" s="198"/>
      <c r="U186" s="198"/>
      <c r="V186" s="198"/>
      <c r="W186" s="191"/>
      <c r="X186" s="191"/>
      <c r="Y186" s="191"/>
      <c r="Z186" s="191"/>
      <c r="AA186" s="191"/>
      <c r="AB186" s="191"/>
      <c r="AC186" s="191"/>
    </row>
    <row r="187" spans="1:29">
      <c r="A187" s="198"/>
      <c r="B187" s="198"/>
      <c r="C187" s="198"/>
      <c r="D187" s="198"/>
      <c r="E187" s="198"/>
      <c r="F187" s="198"/>
      <c r="G187" s="198"/>
      <c r="H187" s="198"/>
      <c r="I187" s="198"/>
      <c r="J187" s="198"/>
      <c r="K187" s="198"/>
      <c r="L187" s="198"/>
      <c r="M187" s="198"/>
      <c r="N187" s="198"/>
      <c r="O187" s="198"/>
      <c r="P187" s="198"/>
      <c r="Q187" s="198"/>
      <c r="R187" s="198"/>
      <c r="S187" s="198"/>
      <c r="T187" s="198"/>
      <c r="U187" s="198"/>
      <c r="V187" s="198"/>
      <c r="W187" s="191"/>
      <c r="X187" s="191"/>
      <c r="Y187" s="191"/>
      <c r="Z187" s="191"/>
      <c r="AA187" s="191"/>
      <c r="AB187" s="191"/>
      <c r="AC187" s="191"/>
    </row>
    <row r="188" spans="1:29">
      <c r="A188" s="198"/>
      <c r="B188" s="198"/>
      <c r="C188" s="198"/>
      <c r="D188" s="198"/>
      <c r="E188" s="198"/>
      <c r="F188" s="198"/>
      <c r="G188" s="198"/>
      <c r="H188" s="198"/>
      <c r="I188" s="198"/>
      <c r="J188" s="198"/>
      <c r="K188" s="198"/>
      <c r="L188" s="198"/>
      <c r="M188" s="198"/>
      <c r="N188" s="198"/>
      <c r="O188" s="198"/>
      <c r="P188" s="198"/>
      <c r="Q188" s="198"/>
      <c r="R188" s="198"/>
      <c r="S188" s="198"/>
      <c r="T188" s="198"/>
      <c r="U188" s="198"/>
      <c r="V188" s="198"/>
      <c r="W188" s="191"/>
      <c r="X188" s="191"/>
      <c r="Y188" s="191"/>
      <c r="Z188" s="191"/>
      <c r="AA188" s="191"/>
      <c r="AB188" s="191"/>
      <c r="AC188" s="191"/>
    </row>
    <row r="189" spans="1:29">
      <c r="A189" s="198"/>
      <c r="B189" s="198"/>
      <c r="C189" s="198"/>
      <c r="D189" s="198"/>
      <c r="E189" s="198"/>
      <c r="F189" s="198"/>
      <c r="G189" s="198"/>
      <c r="H189" s="198"/>
      <c r="I189" s="198"/>
      <c r="J189" s="198"/>
      <c r="K189" s="198"/>
      <c r="L189" s="198"/>
      <c r="M189" s="198"/>
      <c r="N189" s="198"/>
      <c r="O189" s="198"/>
      <c r="P189" s="198"/>
      <c r="Q189" s="198"/>
      <c r="R189" s="198"/>
      <c r="S189" s="198"/>
      <c r="T189" s="198"/>
      <c r="U189" s="198"/>
      <c r="V189" s="198"/>
      <c r="W189" s="191"/>
      <c r="X189" s="191"/>
      <c r="Y189" s="191"/>
      <c r="Z189" s="191"/>
      <c r="AA189" s="191"/>
      <c r="AB189" s="191"/>
      <c r="AC189" s="191"/>
    </row>
    <row r="190" spans="1:29">
      <c r="A190" s="198"/>
      <c r="B190" s="198"/>
      <c r="C190" s="198"/>
      <c r="D190" s="198"/>
      <c r="E190" s="198"/>
      <c r="F190" s="198"/>
      <c r="G190" s="198"/>
      <c r="H190" s="198"/>
      <c r="I190" s="198"/>
      <c r="J190" s="198"/>
      <c r="K190" s="198"/>
      <c r="L190" s="198"/>
      <c r="M190" s="198"/>
      <c r="N190" s="198"/>
      <c r="O190" s="198"/>
      <c r="P190" s="198"/>
      <c r="Q190" s="198"/>
      <c r="R190" s="198"/>
      <c r="S190" s="198"/>
      <c r="T190" s="198"/>
      <c r="U190" s="198"/>
      <c r="V190" s="198"/>
      <c r="W190" s="191"/>
      <c r="X190" s="191"/>
      <c r="Y190" s="191"/>
      <c r="Z190" s="191"/>
      <c r="AA190" s="191"/>
      <c r="AB190" s="191"/>
      <c r="AC190" s="191"/>
    </row>
    <row r="191" spans="1:29">
      <c r="A191" s="198"/>
      <c r="B191" s="198"/>
      <c r="C191" s="198"/>
      <c r="D191" s="198"/>
      <c r="E191" s="198"/>
      <c r="F191" s="198"/>
      <c r="G191" s="198"/>
      <c r="H191" s="198"/>
      <c r="I191" s="198"/>
      <c r="J191" s="198"/>
      <c r="K191" s="198"/>
      <c r="L191" s="198"/>
      <c r="M191" s="198"/>
      <c r="N191" s="198"/>
      <c r="O191" s="198"/>
      <c r="P191" s="198"/>
      <c r="Q191" s="198"/>
      <c r="R191" s="198"/>
      <c r="S191" s="198"/>
      <c r="T191" s="198"/>
      <c r="U191" s="198"/>
      <c r="V191" s="198"/>
      <c r="W191" s="191"/>
      <c r="X191" s="191"/>
      <c r="Y191" s="191"/>
      <c r="Z191" s="191"/>
      <c r="AA191" s="191"/>
      <c r="AB191" s="191"/>
      <c r="AC191" s="191"/>
    </row>
    <row r="192" spans="1:29">
      <c r="A192" s="198"/>
      <c r="B192" s="198"/>
      <c r="C192" s="198"/>
      <c r="D192" s="198"/>
      <c r="E192" s="198"/>
      <c r="F192" s="198"/>
      <c r="G192" s="198"/>
      <c r="H192" s="198"/>
      <c r="I192" s="198"/>
      <c r="J192" s="198"/>
      <c r="K192" s="198"/>
      <c r="L192" s="198"/>
      <c r="M192" s="198"/>
      <c r="N192" s="198"/>
      <c r="O192" s="198"/>
      <c r="P192" s="198"/>
      <c r="Q192" s="198"/>
      <c r="R192" s="198"/>
      <c r="S192" s="198"/>
      <c r="T192" s="198"/>
      <c r="U192" s="198"/>
      <c r="V192" s="198"/>
      <c r="W192" s="191"/>
      <c r="X192" s="191"/>
      <c r="Y192" s="191"/>
      <c r="Z192" s="191"/>
      <c r="AA192" s="191"/>
      <c r="AB192" s="191"/>
      <c r="AC192" s="191"/>
    </row>
    <row r="193" spans="1:29">
      <c r="A193" s="198"/>
      <c r="B193" s="198"/>
      <c r="C193" s="198"/>
      <c r="D193" s="198"/>
      <c r="E193" s="198"/>
      <c r="F193" s="198"/>
      <c r="G193" s="198"/>
      <c r="H193" s="198"/>
      <c r="I193" s="198"/>
      <c r="J193" s="198"/>
      <c r="K193" s="198"/>
      <c r="L193" s="198"/>
      <c r="M193" s="198"/>
      <c r="N193" s="198"/>
      <c r="O193" s="198"/>
      <c r="P193" s="198"/>
      <c r="Q193" s="198"/>
      <c r="R193" s="198"/>
      <c r="S193" s="198"/>
      <c r="T193" s="198"/>
      <c r="U193" s="198"/>
      <c r="V193" s="198"/>
      <c r="W193" s="191"/>
      <c r="X193" s="191"/>
      <c r="Y193" s="191"/>
      <c r="Z193" s="191"/>
      <c r="AA193" s="191"/>
      <c r="AB193" s="191"/>
      <c r="AC193" s="191"/>
    </row>
    <row r="194" spans="1:29">
      <c r="A194" s="198"/>
      <c r="B194" s="198"/>
      <c r="C194" s="198"/>
      <c r="D194" s="198"/>
      <c r="E194" s="198"/>
      <c r="F194" s="198"/>
      <c r="G194" s="198"/>
      <c r="H194" s="198"/>
      <c r="I194" s="198"/>
      <c r="J194" s="198"/>
      <c r="K194" s="198"/>
      <c r="L194" s="198"/>
      <c r="M194" s="198"/>
      <c r="N194" s="198"/>
      <c r="O194" s="198"/>
      <c r="P194" s="198"/>
      <c r="Q194" s="198"/>
      <c r="R194" s="198"/>
      <c r="S194" s="198"/>
      <c r="T194" s="198"/>
      <c r="U194" s="198"/>
      <c r="V194" s="198"/>
      <c r="W194" s="191"/>
      <c r="X194" s="191"/>
      <c r="Y194" s="191"/>
      <c r="Z194" s="191"/>
      <c r="AA194" s="191"/>
      <c r="AB194" s="191"/>
      <c r="AC194" s="191"/>
    </row>
    <row r="195" spans="1:29">
      <c r="A195" s="198"/>
      <c r="B195" s="198"/>
      <c r="C195" s="198"/>
      <c r="D195" s="198"/>
      <c r="E195" s="198"/>
      <c r="F195" s="198"/>
      <c r="G195" s="198"/>
      <c r="H195" s="198"/>
      <c r="I195" s="198"/>
      <c r="J195" s="198"/>
      <c r="K195" s="198"/>
      <c r="L195" s="198"/>
      <c r="M195" s="198"/>
      <c r="N195" s="198"/>
      <c r="O195" s="198"/>
      <c r="P195" s="198"/>
      <c r="Q195" s="198"/>
      <c r="R195" s="198"/>
      <c r="S195" s="198"/>
      <c r="T195" s="198"/>
      <c r="U195" s="198"/>
      <c r="V195" s="198"/>
      <c r="W195" s="191"/>
      <c r="X195" s="191"/>
      <c r="Y195" s="191"/>
      <c r="Z195" s="191"/>
      <c r="AA195" s="191"/>
      <c r="AB195" s="191"/>
      <c r="AC195" s="191"/>
    </row>
    <row r="196" spans="1:29">
      <c r="A196" s="198"/>
      <c r="B196" s="198"/>
      <c r="C196" s="198"/>
      <c r="D196" s="198"/>
      <c r="E196" s="198"/>
      <c r="F196" s="198"/>
      <c r="G196" s="198"/>
      <c r="H196" s="198"/>
      <c r="I196" s="198"/>
      <c r="J196" s="198"/>
      <c r="K196" s="198"/>
      <c r="L196" s="198"/>
      <c r="M196" s="198"/>
      <c r="N196" s="198"/>
      <c r="O196" s="198"/>
      <c r="P196" s="198"/>
      <c r="Q196" s="198"/>
      <c r="R196" s="198"/>
      <c r="S196" s="198"/>
      <c r="T196" s="198"/>
      <c r="U196" s="198"/>
      <c r="V196" s="198"/>
      <c r="W196" s="191"/>
      <c r="X196" s="191"/>
      <c r="Y196" s="191"/>
      <c r="Z196" s="191"/>
      <c r="AA196" s="191"/>
      <c r="AB196" s="191"/>
      <c r="AC196" s="191"/>
    </row>
    <row r="197" spans="1:29">
      <c r="A197" s="198"/>
      <c r="B197" s="198"/>
      <c r="C197" s="198"/>
      <c r="D197" s="198"/>
      <c r="E197" s="198"/>
      <c r="F197" s="198"/>
      <c r="G197" s="198"/>
      <c r="H197" s="198"/>
      <c r="I197" s="198"/>
      <c r="J197" s="198"/>
      <c r="K197" s="198"/>
      <c r="L197" s="198"/>
      <c r="M197" s="198"/>
      <c r="N197" s="198"/>
      <c r="O197" s="198"/>
      <c r="P197" s="198"/>
      <c r="Q197" s="198"/>
      <c r="R197" s="198"/>
      <c r="S197" s="198"/>
      <c r="T197" s="198"/>
      <c r="U197" s="198"/>
      <c r="V197" s="198"/>
      <c r="W197" s="191"/>
      <c r="X197" s="191"/>
      <c r="Y197" s="191"/>
      <c r="Z197" s="191"/>
      <c r="AA197" s="191"/>
      <c r="AB197" s="191"/>
      <c r="AC197" s="191"/>
    </row>
    <row r="198" spans="1:29">
      <c r="A198" s="198"/>
      <c r="B198" s="198"/>
      <c r="C198" s="198"/>
      <c r="D198" s="198"/>
      <c r="E198" s="198"/>
      <c r="F198" s="198"/>
      <c r="G198" s="198"/>
      <c r="H198" s="198"/>
      <c r="I198" s="198"/>
      <c r="J198" s="198"/>
      <c r="K198" s="198"/>
      <c r="L198" s="198"/>
      <c r="M198" s="198"/>
      <c r="N198" s="198"/>
      <c r="O198" s="198"/>
      <c r="P198" s="198"/>
      <c r="Q198" s="198"/>
      <c r="R198" s="198"/>
      <c r="S198" s="198"/>
      <c r="T198" s="198"/>
      <c r="U198" s="198"/>
      <c r="V198" s="198"/>
      <c r="W198" s="191"/>
      <c r="X198" s="191"/>
      <c r="Y198" s="191"/>
      <c r="Z198" s="191"/>
      <c r="AA198" s="191"/>
      <c r="AB198" s="191"/>
      <c r="AC198" s="191"/>
    </row>
    <row r="199" spans="1:29">
      <c r="A199" s="198"/>
      <c r="B199" s="198"/>
      <c r="C199" s="198"/>
      <c r="D199" s="198"/>
      <c r="E199" s="198"/>
      <c r="F199" s="198"/>
      <c r="G199" s="198"/>
      <c r="H199" s="198"/>
      <c r="I199" s="198"/>
      <c r="J199" s="198"/>
      <c r="K199" s="198"/>
      <c r="L199" s="198"/>
      <c r="M199" s="198"/>
      <c r="N199" s="198"/>
      <c r="O199" s="198"/>
      <c r="P199" s="198"/>
      <c r="Q199" s="198"/>
      <c r="R199" s="198"/>
      <c r="S199" s="198"/>
      <c r="T199" s="198"/>
      <c r="U199" s="198"/>
      <c r="V199" s="198"/>
      <c r="W199" s="191"/>
      <c r="X199" s="191"/>
      <c r="Y199" s="191"/>
      <c r="Z199" s="191"/>
      <c r="AA199" s="191"/>
      <c r="AB199" s="191"/>
      <c r="AC199" s="191"/>
    </row>
    <row r="200" spans="1:29">
      <c r="A200" s="198"/>
      <c r="B200" s="198"/>
      <c r="C200" s="198"/>
      <c r="D200" s="198"/>
      <c r="E200" s="198"/>
      <c r="F200" s="198"/>
      <c r="G200" s="198"/>
      <c r="H200" s="198"/>
      <c r="I200" s="198"/>
      <c r="J200" s="198"/>
      <c r="K200" s="198"/>
      <c r="L200" s="198"/>
      <c r="M200" s="198"/>
      <c r="N200" s="198"/>
      <c r="O200" s="198"/>
      <c r="P200" s="198"/>
      <c r="Q200" s="198"/>
      <c r="R200" s="198"/>
      <c r="S200" s="198"/>
      <c r="T200" s="198"/>
      <c r="U200" s="198"/>
      <c r="V200" s="198"/>
      <c r="W200" s="191"/>
      <c r="X200" s="191"/>
      <c r="Y200" s="191"/>
      <c r="Z200" s="191"/>
      <c r="AA200" s="191"/>
      <c r="AB200" s="191"/>
      <c r="AC200" s="191"/>
    </row>
    <row r="201" spans="1:29">
      <c r="A201" s="198"/>
      <c r="B201" s="198"/>
      <c r="C201" s="198"/>
      <c r="D201" s="198"/>
      <c r="E201" s="198"/>
      <c r="F201" s="198"/>
      <c r="G201" s="198"/>
      <c r="H201" s="198"/>
      <c r="I201" s="198"/>
      <c r="J201" s="198"/>
      <c r="K201" s="198"/>
      <c r="L201" s="198"/>
      <c r="M201" s="198"/>
      <c r="N201" s="198"/>
      <c r="O201" s="198"/>
      <c r="P201" s="198"/>
      <c r="Q201" s="198"/>
      <c r="R201" s="198"/>
      <c r="S201" s="198"/>
      <c r="T201" s="198"/>
      <c r="U201" s="198"/>
      <c r="V201" s="198"/>
      <c r="W201" s="191"/>
      <c r="X201" s="191"/>
      <c r="Y201" s="191"/>
      <c r="Z201" s="191"/>
      <c r="AA201" s="191"/>
      <c r="AB201" s="191"/>
      <c r="AC201" s="191"/>
    </row>
    <row r="202" spans="1:29">
      <c r="A202" s="198"/>
      <c r="B202" s="198"/>
      <c r="C202" s="198"/>
      <c r="D202" s="198"/>
      <c r="E202" s="198"/>
      <c r="F202" s="198"/>
      <c r="G202" s="198"/>
      <c r="H202" s="198"/>
      <c r="I202" s="198"/>
      <c r="J202" s="198"/>
      <c r="K202" s="198"/>
      <c r="L202" s="198"/>
      <c r="M202" s="198"/>
      <c r="N202" s="198"/>
      <c r="O202" s="198"/>
      <c r="P202" s="198"/>
      <c r="Q202" s="198"/>
      <c r="R202" s="198"/>
      <c r="S202" s="198"/>
      <c r="T202" s="198"/>
      <c r="U202" s="198"/>
      <c r="V202" s="198"/>
      <c r="W202" s="191"/>
      <c r="X202" s="191"/>
      <c r="Y202" s="191"/>
      <c r="Z202" s="191"/>
      <c r="AA202" s="191"/>
      <c r="AB202" s="191"/>
      <c r="AC202" s="191"/>
    </row>
    <row r="203" spans="1:29">
      <c r="A203" s="198"/>
      <c r="B203" s="198"/>
      <c r="C203" s="198"/>
      <c r="D203" s="198"/>
      <c r="E203" s="198"/>
      <c r="F203" s="198"/>
      <c r="G203" s="198"/>
      <c r="H203" s="198"/>
      <c r="I203" s="198"/>
      <c r="J203" s="198"/>
      <c r="K203" s="198"/>
      <c r="L203" s="198"/>
      <c r="M203" s="198"/>
      <c r="N203" s="198"/>
      <c r="O203" s="198"/>
      <c r="P203" s="198"/>
      <c r="Q203" s="198"/>
      <c r="R203" s="198"/>
      <c r="S203" s="198"/>
      <c r="T203" s="198"/>
      <c r="U203" s="198"/>
      <c r="V203" s="198"/>
      <c r="W203" s="191"/>
      <c r="X203" s="191"/>
      <c r="Y203" s="191"/>
      <c r="Z203" s="191"/>
      <c r="AA203" s="191"/>
      <c r="AB203" s="191"/>
      <c r="AC203" s="191"/>
    </row>
    <row r="204" spans="1:29">
      <c r="A204" s="198"/>
      <c r="B204" s="198"/>
      <c r="C204" s="198"/>
      <c r="D204" s="198"/>
      <c r="E204" s="198"/>
      <c r="F204" s="198"/>
      <c r="G204" s="198"/>
      <c r="H204" s="198"/>
      <c r="I204" s="198"/>
      <c r="J204" s="198"/>
      <c r="K204" s="198"/>
      <c r="L204" s="198"/>
      <c r="M204" s="198"/>
      <c r="N204" s="198"/>
      <c r="O204" s="198"/>
      <c r="P204" s="198"/>
      <c r="Q204" s="198"/>
      <c r="R204" s="198"/>
      <c r="S204" s="198"/>
      <c r="T204" s="198"/>
      <c r="U204" s="198"/>
      <c r="V204" s="198"/>
      <c r="W204" s="191"/>
      <c r="X204" s="191"/>
      <c r="Y204" s="191"/>
      <c r="Z204" s="191"/>
      <c r="AA204" s="191"/>
      <c r="AB204" s="191"/>
      <c r="AC204" s="191"/>
    </row>
    <row r="205" spans="1:29">
      <c r="A205" s="198"/>
      <c r="B205" s="198"/>
      <c r="C205" s="198"/>
      <c r="D205" s="198"/>
      <c r="E205" s="198"/>
      <c r="F205" s="198"/>
      <c r="G205" s="198"/>
      <c r="H205" s="198"/>
      <c r="I205" s="198"/>
      <c r="J205" s="198"/>
      <c r="K205" s="198"/>
      <c r="L205" s="198"/>
      <c r="M205" s="198"/>
      <c r="N205" s="198"/>
      <c r="O205" s="198"/>
      <c r="P205" s="198"/>
      <c r="Q205" s="198"/>
      <c r="R205" s="198"/>
      <c r="S205" s="198"/>
      <c r="T205" s="198"/>
      <c r="U205" s="198"/>
      <c r="V205" s="198"/>
      <c r="W205" s="191"/>
      <c r="X205" s="191"/>
      <c r="Y205" s="191"/>
      <c r="Z205" s="191"/>
      <c r="AA205" s="191"/>
      <c r="AB205" s="191"/>
      <c r="AC205" s="191"/>
    </row>
    <row r="206" spans="1:29">
      <c r="A206" s="198"/>
      <c r="B206" s="198"/>
      <c r="C206" s="198"/>
      <c r="D206" s="198"/>
      <c r="E206" s="198"/>
      <c r="F206" s="198"/>
      <c r="G206" s="198"/>
      <c r="H206" s="198"/>
      <c r="I206" s="198"/>
      <c r="J206" s="198"/>
      <c r="K206" s="198"/>
      <c r="L206" s="198"/>
      <c r="M206" s="198"/>
      <c r="N206" s="198"/>
      <c r="O206" s="198"/>
      <c r="P206" s="198"/>
      <c r="Q206" s="198"/>
      <c r="R206" s="198"/>
      <c r="S206" s="198"/>
      <c r="T206" s="198"/>
      <c r="U206" s="198"/>
      <c r="V206" s="198"/>
      <c r="W206" s="191"/>
      <c r="X206" s="191"/>
      <c r="Y206" s="191"/>
      <c r="Z206" s="191"/>
      <c r="AA206" s="191"/>
      <c r="AB206" s="191"/>
      <c r="AC206" s="191"/>
    </row>
    <row r="207" spans="1:29">
      <c r="A207" s="198"/>
      <c r="B207" s="198"/>
      <c r="C207" s="198"/>
      <c r="D207" s="198"/>
      <c r="E207" s="198"/>
      <c r="F207" s="198"/>
      <c r="G207" s="198"/>
      <c r="H207" s="198"/>
      <c r="I207" s="198"/>
      <c r="J207" s="198"/>
      <c r="K207" s="198"/>
      <c r="L207" s="198"/>
      <c r="M207" s="198"/>
      <c r="N207" s="198"/>
      <c r="O207" s="198"/>
      <c r="P207" s="198"/>
      <c r="Q207" s="198"/>
      <c r="R207" s="198"/>
      <c r="S207" s="198"/>
      <c r="T207" s="198"/>
      <c r="U207" s="198"/>
      <c r="V207" s="198"/>
      <c r="W207" s="191"/>
      <c r="X207" s="191"/>
      <c r="Y207" s="191"/>
      <c r="Z207" s="191"/>
      <c r="AA207" s="191"/>
      <c r="AB207" s="191"/>
      <c r="AC207" s="191"/>
    </row>
    <row r="208" spans="1:29">
      <c r="A208" s="198"/>
      <c r="B208" s="198"/>
      <c r="C208" s="198"/>
      <c r="D208" s="198"/>
      <c r="E208" s="198"/>
      <c r="F208" s="198"/>
      <c r="G208" s="198"/>
      <c r="H208" s="198"/>
      <c r="I208" s="198"/>
      <c r="J208" s="198"/>
      <c r="K208" s="198"/>
      <c r="L208" s="198"/>
      <c r="M208" s="198"/>
      <c r="N208" s="198"/>
      <c r="O208" s="198"/>
      <c r="P208" s="198"/>
      <c r="Q208" s="198"/>
      <c r="R208" s="198"/>
      <c r="S208" s="198"/>
      <c r="T208" s="198"/>
      <c r="U208" s="198"/>
      <c r="V208" s="198"/>
      <c r="W208" s="191"/>
      <c r="X208" s="191"/>
      <c r="Y208" s="191"/>
      <c r="Z208" s="191"/>
      <c r="AA208" s="191"/>
      <c r="AB208" s="191"/>
      <c r="AC208" s="191"/>
    </row>
    <row r="209" spans="1:29">
      <c r="A209" s="198"/>
      <c r="B209" s="198"/>
      <c r="C209" s="198"/>
      <c r="D209" s="198"/>
      <c r="E209" s="198"/>
      <c r="F209" s="198"/>
      <c r="G209" s="198"/>
      <c r="H209" s="198"/>
      <c r="I209" s="198"/>
      <c r="J209" s="198"/>
      <c r="K209" s="198"/>
      <c r="L209" s="198"/>
      <c r="M209" s="198"/>
      <c r="N209" s="198"/>
      <c r="O209" s="198"/>
      <c r="P209" s="198"/>
      <c r="Q209" s="198"/>
      <c r="R209" s="198"/>
      <c r="S209" s="198"/>
      <c r="T209" s="198"/>
      <c r="U209" s="198"/>
      <c r="V209" s="198"/>
      <c r="W209" s="191"/>
      <c r="X209" s="191"/>
      <c r="Y209" s="191"/>
      <c r="Z209" s="191"/>
      <c r="AA209" s="191"/>
      <c r="AB209" s="191"/>
      <c r="AC209" s="191"/>
    </row>
    <row r="210" spans="1:29">
      <c r="A210" s="198"/>
      <c r="B210" s="198"/>
      <c r="C210" s="198"/>
      <c r="D210" s="198"/>
      <c r="E210" s="198"/>
      <c r="F210" s="198"/>
      <c r="G210" s="198"/>
      <c r="H210" s="198"/>
      <c r="I210" s="198"/>
      <c r="J210" s="198"/>
      <c r="K210" s="198"/>
      <c r="L210" s="198"/>
      <c r="M210" s="198"/>
      <c r="N210" s="198"/>
      <c r="O210" s="198"/>
      <c r="P210" s="198"/>
      <c r="Q210" s="198"/>
      <c r="R210" s="198"/>
      <c r="S210" s="198"/>
      <c r="T210" s="198"/>
      <c r="U210" s="198"/>
      <c r="V210" s="198"/>
      <c r="W210" s="191"/>
      <c r="X210" s="191"/>
      <c r="Y210" s="191"/>
      <c r="Z210" s="191"/>
      <c r="AA210" s="191"/>
      <c r="AB210" s="191"/>
      <c r="AC210" s="191"/>
    </row>
    <row r="211" spans="1:29">
      <c r="A211" s="198"/>
      <c r="B211" s="198"/>
      <c r="C211" s="198"/>
      <c r="D211" s="198"/>
      <c r="E211" s="198"/>
      <c r="F211" s="198"/>
      <c r="G211" s="198"/>
      <c r="H211" s="198"/>
      <c r="I211" s="198"/>
      <c r="J211" s="198"/>
      <c r="K211" s="198"/>
      <c r="L211" s="198"/>
      <c r="M211" s="198"/>
      <c r="N211" s="198"/>
      <c r="O211" s="198"/>
      <c r="P211" s="198"/>
      <c r="Q211" s="198"/>
      <c r="R211" s="198"/>
      <c r="S211" s="198"/>
      <c r="T211" s="198"/>
      <c r="U211" s="198"/>
      <c r="V211" s="198"/>
      <c r="W211" s="191"/>
      <c r="X211" s="191"/>
      <c r="Y211" s="191"/>
      <c r="Z211" s="191"/>
      <c r="AA211" s="191"/>
      <c r="AB211" s="191"/>
      <c r="AC211" s="191"/>
    </row>
    <row r="212" spans="1:29">
      <c r="A212" s="198"/>
      <c r="B212" s="198"/>
      <c r="C212" s="198"/>
      <c r="D212" s="198"/>
      <c r="E212" s="198"/>
      <c r="F212" s="198"/>
      <c r="G212" s="198"/>
      <c r="H212" s="198"/>
      <c r="I212" s="198"/>
      <c r="J212" s="198"/>
      <c r="K212" s="198"/>
      <c r="L212" s="198"/>
      <c r="M212" s="198"/>
      <c r="N212" s="198"/>
      <c r="O212" s="198"/>
      <c r="P212" s="198"/>
      <c r="Q212" s="198"/>
      <c r="R212" s="198"/>
      <c r="S212" s="198"/>
      <c r="T212" s="198"/>
      <c r="U212" s="198"/>
      <c r="V212" s="198"/>
      <c r="W212" s="191"/>
      <c r="X212" s="191"/>
      <c r="Y212" s="191"/>
      <c r="Z212" s="191"/>
      <c r="AA212" s="191"/>
      <c r="AB212" s="191"/>
      <c r="AC212" s="191"/>
    </row>
    <row r="213" spans="1:29">
      <c r="A213" s="198"/>
      <c r="B213" s="198"/>
      <c r="C213" s="198"/>
      <c r="D213" s="198"/>
      <c r="E213" s="198"/>
      <c r="F213" s="198"/>
      <c r="G213" s="198"/>
      <c r="H213" s="198"/>
      <c r="I213" s="198"/>
      <c r="J213" s="198"/>
      <c r="K213" s="198"/>
      <c r="L213" s="198"/>
      <c r="M213" s="198"/>
      <c r="N213" s="198"/>
      <c r="O213" s="198"/>
      <c r="P213" s="198"/>
      <c r="Q213" s="198"/>
      <c r="R213" s="198"/>
      <c r="S213" s="198"/>
      <c r="T213" s="198"/>
      <c r="U213" s="198"/>
      <c r="V213" s="198"/>
      <c r="W213" s="191"/>
      <c r="X213" s="191"/>
      <c r="Y213" s="191"/>
      <c r="Z213" s="191"/>
      <c r="AA213" s="191"/>
      <c r="AB213" s="191"/>
      <c r="AC213" s="191"/>
    </row>
    <row r="214" spans="1:29">
      <c r="A214" s="198"/>
      <c r="B214" s="198"/>
      <c r="C214" s="198"/>
      <c r="D214" s="198"/>
      <c r="E214" s="198"/>
      <c r="F214" s="198"/>
      <c r="G214" s="198"/>
      <c r="H214" s="198"/>
      <c r="I214" s="198"/>
      <c r="J214" s="198"/>
      <c r="K214" s="198"/>
      <c r="L214" s="198"/>
      <c r="M214" s="198"/>
      <c r="N214" s="198"/>
      <c r="O214" s="198"/>
      <c r="P214" s="198"/>
      <c r="Q214" s="198"/>
      <c r="R214" s="198"/>
      <c r="S214" s="198"/>
      <c r="T214" s="198"/>
      <c r="U214" s="198"/>
      <c r="V214" s="198"/>
      <c r="W214" s="191"/>
      <c r="X214" s="191"/>
      <c r="Y214" s="191"/>
      <c r="Z214" s="191"/>
      <c r="AA214" s="191"/>
      <c r="AB214" s="191"/>
      <c r="AC214" s="191"/>
    </row>
    <row r="215" spans="1:29">
      <c r="A215" s="198"/>
      <c r="B215" s="198"/>
      <c r="C215" s="198"/>
      <c r="D215" s="198"/>
      <c r="E215" s="198"/>
      <c r="F215" s="198"/>
      <c r="G215" s="198"/>
      <c r="H215" s="198"/>
      <c r="I215" s="198"/>
      <c r="J215" s="198"/>
      <c r="K215" s="198"/>
      <c r="L215" s="198"/>
      <c r="M215" s="198"/>
      <c r="N215" s="198"/>
      <c r="O215" s="198"/>
      <c r="P215" s="198"/>
      <c r="Q215" s="198"/>
      <c r="R215" s="198"/>
      <c r="S215" s="198"/>
      <c r="T215" s="198"/>
      <c r="U215" s="198"/>
      <c r="V215" s="198"/>
      <c r="W215" s="191"/>
      <c r="X215" s="191"/>
      <c r="Y215" s="191"/>
      <c r="Z215" s="191"/>
      <c r="AA215" s="191"/>
      <c r="AB215" s="191"/>
      <c r="AC215" s="191"/>
    </row>
    <row r="216" spans="1:29">
      <c r="A216" s="198"/>
      <c r="B216" s="198"/>
      <c r="C216" s="198"/>
      <c r="D216" s="198"/>
      <c r="E216" s="198"/>
      <c r="F216" s="198"/>
      <c r="G216" s="198"/>
      <c r="H216" s="198"/>
      <c r="I216" s="198"/>
      <c r="J216" s="198"/>
      <c r="K216" s="198"/>
      <c r="L216" s="198"/>
      <c r="M216" s="198"/>
      <c r="N216" s="198"/>
      <c r="O216" s="198"/>
      <c r="P216" s="198"/>
      <c r="Q216" s="198"/>
      <c r="R216" s="198"/>
      <c r="S216" s="198"/>
      <c r="T216" s="198"/>
      <c r="U216" s="198"/>
      <c r="V216" s="198"/>
      <c r="W216" s="191"/>
      <c r="X216" s="191"/>
      <c r="Y216" s="191"/>
      <c r="Z216" s="191"/>
      <c r="AA216" s="191"/>
      <c r="AB216" s="191"/>
      <c r="AC216" s="191"/>
    </row>
    <row r="217" spans="1:29">
      <c r="A217" s="198"/>
      <c r="B217" s="198"/>
      <c r="C217" s="198"/>
      <c r="D217" s="198"/>
      <c r="E217" s="198"/>
      <c r="F217" s="198"/>
      <c r="G217" s="198"/>
      <c r="H217" s="198"/>
      <c r="I217" s="198"/>
      <c r="J217" s="198"/>
      <c r="K217" s="198"/>
      <c r="L217" s="198"/>
      <c r="M217" s="198"/>
      <c r="N217" s="198"/>
      <c r="O217" s="198"/>
      <c r="P217" s="198"/>
      <c r="Q217" s="198"/>
      <c r="R217" s="198"/>
      <c r="S217" s="198"/>
      <c r="T217" s="198"/>
      <c r="U217" s="198"/>
      <c r="V217" s="198"/>
      <c r="W217" s="191"/>
      <c r="X217" s="191"/>
      <c r="Y217" s="191"/>
      <c r="Z217" s="191"/>
      <c r="AA217" s="191"/>
      <c r="AB217" s="191"/>
      <c r="AC217" s="191"/>
    </row>
    <row r="218" spans="1:29">
      <c r="A218" s="198"/>
      <c r="B218" s="198"/>
      <c r="C218" s="198"/>
      <c r="D218" s="198"/>
      <c r="E218" s="198"/>
      <c r="F218" s="198"/>
      <c r="G218" s="198"/>
      <c r="H218" s="198"/>
      <c r="I218" s="198"/>
      <c r="J218" s="198"/>
      <c r="K218" s="198"/>
      <c r="L218" s="198"/>
      <c r="M218" s="198"/>
      <c r="N218" s="198"/>
      <c r="O218" s="198"/>
      <c r="P218" s="198"/>
      <c r="Q218" s="198"/>
      <c r="R218" s="198"/>
      <c r="S218" s="198"/>
      <c r="T218" s="198"/>
      <c r="U218" s="198"/>
      <c r="V218" s="198"/>
      <c r="W218" s="191"/>
      <c r="X218" s="191"/>
      <c r="Y218" s="191"/>
      <c r="Z218" s="191"/>
      <c r="AA218" s="191"/>
      <c r="AB218" s="191"/>
      <c r="AC218" s="191"/>
    </row>
    <row r="219" spans="1:29">
      <c r="A219" s="198"/>
      <c r="B219" s="198"/>
      <c r="C219" s="198"/>
      <c r="D219" s="198"/>
      <c r="E219" s="198"/>
      <c r="F219" s="198"/>
      <c r="G219" s="198"/>
      <c r="H219" s="198"/>
      <c r="I219" s="198"/>
      <c r="J219" s="198"/>
      <c r="K219" s="198"/>
      <c r="L219" s="198"/>
      <c r="M219" s="198"/>
      <c r="N219" s="198"/>
      <c r="O219" s="198"/>
      <c r="P219" s="198"/>
      <c r="Q219" s="198"/>
      <c r="R219" s="198"/>
      <c r="S219" s="198"/>
      <c r="T219" s="198"/>
      <c r="U219" s="198"/>
      <c r="V219" s="198"/>
      <c r="W219" s="191"/>
      <c r="X219" s="191"/>
      <c r="Y219" s="191"/>
      <c r="Z219" s="191"/>
      <c r="AA219" s="191"/>
      <c r="AB219" s="191"/>
      <c r="AC219" s="191"/>
    </row>
    <row r="220" spans="1:29">
      <c r="A220" s="198"/>
      <c r="B220" s="198"/>
      <c r="C220" s="198"/>
      <c r="D220" s="198"/>
      <c r="E220" s="198"/>
      <c r="F220" s="198"/>
      <c r="G220" s="198"/>
      <c r="H220" s="198"/>
      <c r="I220" s="198"/>
      <c r="J220" s="198"/>
      <c r="K220" s="198"/>
      <c r="L220" s="198"/>
      <c r="M220" s="198"/>
      <c r="N220" s="198"/>
      <c r="O220" s="198"/>
      <c r="P220" s="198"/>
      <c r="Q220" s="198"/>
      <c r="R220" s="198"/>
      <c r="S220" s="198"/>
      <c r="T220" s="198"/>
      <c r="U220" s="198"/>
      <c r="V220" s="198"/>
      <c r="W220" s="191"/>
      <c r="X220" s="191"/>
      <c r="Y220" s="191"/>
      <c r="Z220" s="191"/>
      <c r="AA220" s="191"/>
      <c r="AB220" s="191"/>
      <c r="AC220" s="191"/>
    </row>
    <row r="221" spans="1:29">
      <c r="A221" s="198"/>
      <c r="B221" s="198"/>
      <c r="C221" s="198"/>
      <c r="D221" s="198"/>
      <c r="E221" s="198"/>
      <c r="F221" s="198"/>
      <c r="G221" s="198"/>
      <c r="H221" s="198"/>
      <c r="I221" s="198"/>
      <c r="J221" s="198"/>
      <c r="K221" s="198"/>
      <c r="L221" s="198"/>
      <c r="M221" s="198"/>
      <c r="N221" s="198"/>
      <c r="O221" s="198"/>
      <c r="P221" s="198"/>
      <c r="Q221" s="198"/>
      <c r="R221" s="198"/>
      <c r="S221" s="198"/>
      <c r="T221" s="198"/>
      <c r="U221" s="198"/>
      <c r="V221" s="198"/>
      <c r="W221" s="191"/>
      <c r="X221" s="191"/>
      <c r="Y221" s="191"/>
      <c r="Z221" s="191"/>
      <c r="AA221" s="191"/>
      <c r="AB221" s="191"/>
      <c r="AC221" s="191"/>
    </row>
    <row r="222" spans="1:29">
      <c r="A222" s="198"/>
      <c r="B222" s="198"/>
      <c r="C222" s="198"/>
      <c r="D222" s="198"/>
      <c r="E222" s="198"/>
      <c r="F222" s="198"/>
      <c r="G222" s="198"/>
      <c r="H222" s="198"/>
      <c r="I222" s="198"/>
      <c r="J222" s="198"/>
      <c r="K222" s="198"/>
      <c r="L222" s="198"/>
      <c r="M222" s="198"/>
      <c r="N222" s="198"/>
      <c r="O222" s="198"/>
      <c r="P222" s="198"/>
      <c r="Q222" s="198"/>
      <c r="R222" s="198"/>
      <c r="S222" s="198"/>
      <c r="T222" s="198"/>
      <c r="U222" s="198"/>
      <c r="V222" s="198"/>
      <c r="W222" s="191"/>
      <c r="X222" s="191"/>
      <c r="Y222" s="191"/>
      <c r="Z222" s="191"/>
      <c r="AA222" s="191"/>
      <c r="AB222" s="191"/>
      <c r="AC222" s="191"/>
    </row>
    <row r="223" spans="1:29">
      <c r="A223" s="198"/>
      <c r="B223" s="198"/>
      <c r="C223" s="198"/>
      <c r="D223" s="198"/>
      <c r="E223" s="198"/>
      <c r="F223" s="198"/>
      <c r="G223" s="198"/>
      <c r="H223" s="198"/>
      <c r="I223" s="198"/>
      <c r="J223" s="198"/>
      <c r="K223" s="198"/>
      <c r="L223" s="198"/>
      <c r="M223" s="198"/>
      <c r="N223" s="198"/>
      <c r="O223" s="198"/>
      <c r="P223" s="198"/>
      <c r="Q223" s="198"/>
      <c r="R223" s="198"/>
      <c r="S223" s="198"/>
      <c r="T223" s="198"/>
      <c r="U223" s="198"/>
      <c r="V223" s="198"/>
      <c r="W223" s="191"/>
      <c r="X223" s="191"/>
      <c r="Y223" s="191"/>
      <c r="Z223" s="191"/>
      <c r="AA223" s="191"/>
      <c r="AB223" s="191"/>
      <c r="AC223" s="191"/>
    </row>
    <row r="224" spans="1:29">
      <c r="A224" s="198"/>
      <c r="B224" s="198"/>
      <c r="C224" s="198"/>
      <c r="D224" s="198"/>
      <c r="E224" s="198"/>
      <c r="F224" s="198"/>
      <c r="G224" s="198"/>
      <c r="H224" s="198"/>
      <c r="I224" s="198"/>
      <c r="J224" s="198"/>
      <c r="K224" s="198"/>
      <c r="L224" s="198"/>
      <c r="M224" s="198"/>
      <c r="N224" s="198"/>
      <c r="O224" s="198"/>
      <c r="P224" s="198"/>
      <c r="Q224" s="198"/>
      <c r="R224" s="198"/>
      <c r="S224" s="198"/>
      <c r="T224" s="198"/>
      <c r="U224" s="198"/>
      <c r="V224" s="198"/>
      <c r="W224" s="191"/>
      <c r="X224" s="191"/>
      <c r="Y224" s="191"/>
      <c r="Z224" s="191"/>
      <c r="AA224" s="191"/>
      <c r="AB224" s="191"/>
      <c r="AC224" s="191"/>
    </row>
    <row r="225" spans="1:29">
      <c r="A225" s="198"/>
      <c r="B225" s="198"/>
      <c r="C225" s="198"/>
      <c r="D225" s="198"/>
      <c r="E225" s="198"/>
      <c r="F225" s="198"/>
      <c r="G225" s="198"/>
      <c r="H225" s="198"/>
      <c r="I225" s="198"/>
      <c r="J225" s="198"/>
      <c r="K225" s="198"/>
      <c r="L225" s="198"/>
      <c r="M225" s="198"/>
      <c r="N225" s="198"/>
      <c r="O225" s="198"/>
      <c r="P225" s="198"/>
      <c r="Q225" s="198"/>
      <c r="R225" s="198"/>
      <c r="S225" s="198"/>
      <c r="T225" s="198"/>
      <c r="U225" s="198"/>
      <c r="V225" s="198"/>
      <c r="W225" s="191"/>
      <c r="X225" s="191"/>
      <c r="Y225" s="191"/>
      <c r="Z225" s="191"/>
      <c r="AA225" s="191"/>
      <c r="AB225" s="191"/>
      <c r="AC225" s="191"/>
    </row>
    <row r="226" spans="1:29">
      <c r="A226" s="198"/>
      <c r="B226" s="198"/>
      <c r="C226" s="198"/>
      <c r="D226" s="198"/>
      <c r="E226" s="198"/>
      <c r="F226" s="198"/>
      <c r="G226" s="198"/>
      <c r="H226" s="198"/>
      <c r="I226" s="198"/>
      <c r="J226" s="198"/>
      <c r="K226" s="198"/>
      <c r="L226" s="198"/>
      <c r="M226" s="198"/>
      <c r="N226" s="198"/>
      <c r="O226" s="198"/>
      <c r="P226" s="198"/>
      <c r="Q226" s="198"/>
      <c r="R226" s="198"/>
      <c r="S226" s="198"/>
      <c r="T226" s="198"/>
      <c r="U226" s="198"/>
      <c r="V226" s="198"/>
      <c r="W226" s="191"/>
      <c r="X226" s="191"/>
      <c r="Y226" s="191"/>
      <c r="Z226" s="191"/>
      <c r="AA226" s="191"/>
      <c r="AB226" s="191"/>
      <c r="AC226" s="191"/>
    </row>
    <row r="227" spans="1:29">
      <c r="A227" s="198"/>
      <c r="B227" s="198"/>
      <c r="C227" s="198"/>
      <c r="D227" s="198"/>
      <c r="E227" s="198"/>
      <c r="F227" s="198"/>
      <c r="G227" s="198"/>
      <c r="H227" s="198"/>
      <c r="I227" s="198"/>
      <c r="J227" s="198"/>
      <c r="K227" s="198"/>
      <c r="L227" s="198"/>
      <c r="M227" s="198"/>
      <c r="N227" s="198"/>
      <c r="O227" s="198"/>
      <c r="P227" s="198"/>
      <c r="Q227" s="198"/>
      <c r="R227" s="198"/>
      <c r="S227" s="198"/>
      <c r="T227" s="198"/>
      <c r="U227" s="198"/>
      <c r="V227" s="198"/>
      <c r="W227" s="191"/>
      <c r="X227" s="191"/>
      <c r="Y227" s="191"/>
      <c r="Z227" s="191"/>
      <c r="AA227" s="191"/>
      <c r="AB227" s="191"/>
      <c r="AC227" s="191"/>
    </row>
    <row r="228" spans="1:29">
      <c r="A228" s="198"/>
      <c r="B228" s="198"/>
      <c r="C228" s="198"/>
      <c r="D228" s="198"/>
      <c r="E228" s="198"/>
      <c r="F228" s="198"/>
      <c r="G228" s="198"/>
      <c r="H228" s="198"/>
      <c r="I228" s="198"/>
      <c r="J228" s="198"/>
      <c r="K228" s="198"/>
      <c r="L228" s="198"/>
      <c r="M228" s="198"/>
      <c r="N228" s="198"/>
      <c r="O228" s="198"/>
      <c r="P228" s="198"/>
      <c r="Q228" s="198"/>
      <c r="R228" s="198"/>
      <c r="S228" s="198"/>
      <c r="T228" s="198"/>
      <c r="U228" s="198"/>
      <c r="V228" s="198"/>
      <c r="W228" s="191"/>
      <c r="X228" s="191"/>
      <c r="Y228" s="191"/>
      <c r="Z228" s="191"/>
      <c r="AA228" s="191"/>
      <c r="AB228" s="191"/>
      <c r="AC228" s="191"/>
    </row>
    <row r="229" spans="1:29">
      <c r="A229" s="198"/>
      <c r="B229" s="198"/>
      <c r="C229" s="198"/>
      <c r="D229" s="198"/>
      <c r="E229" s="198"/>
      <c r="F229" s="198"/>
      <c r="G229" s="198"/>
      <c r="H229" s="198"/>
      <c r="I229" s="198"/>
      <c r="J229" s="198"/>
      <c r="K229" s="198"/>
      <c r="L229" s="198"/>
      <c r="M229" s="198"/>
      <c r="N229" s="198"/>
      <c r="O229" s="198"/>
      <c r="P229" s="198"/>
      <c r="Q229" s="198"/>
      <c r="R229" s="198"/>
      <c r="S229" s="198"/>
      <c r="T229" s="198"/>
      <c r="U229" s="198"/>
      <c r="V229" s="198"/>
      <c r="W229" s="191"/>
      <c r="X229" s="191"/>
      <c r="Y229" s="191"/>
      <c r="Z229" s="191"/>
      <c r="AA229" s="191"/>
      <c r="AB229" s="191"/>
      <c r="AC229" s="191"/>
    </row>
    <row r="230" spans="1:29">
      <c r="A230" s="198"/>
      <c r="B230" s="198"/>
      <c r="C230" s="198"/>
      <c r="D230" s="198"/>
      <c r="E230" s="198"/>
      <c r="F230" s="198"/>
      <c r="G230" s="198"/>
      <c r="H230" s="198"/>
      <c r="I230" s="198"/>
      <c r="J230" s="198"/>
      <c r="K230" s="198"/>
      <c r="L230" s="198"/>
      <c r="M230" s="198"/>
      <c r="N230" s="198"/>
      <c r="O230" s="198"/>
      <c r="P230" s="198"/>
      <c r="Q230" s="198"/>
      <c r="R230" s="198"/>
      <c r="S230" s="198"/>
      <c r="T230" s="198"/>
      <c r="U230" s="198"/>
      <c r="V230" s="198"/>
      <c r="W230" s="191"/>
      <c r="X230" s="191"/>
      <c r="Y230" s="191"/>
      <c r="Z230" s="191"/>
      <c r="AA230" s="191"/>
      <c r="AB230" s="191"/>
      <c r="AC230" s="191"/>
    </row>
    <row r="231" spans="1:29">
      <c r="A231" s="198"/>
      <c r="B231" s="198"/>
      <c r="C231" s="198"/>
      <c r="D231" s="198"/>
      <c r="E231" s="198"/>
      <c r="F231" s="198"/>
      <c r="G231" s="198"/>
      <c r="H231" s="198"/>
      <c r="I231" s="198"/>
      <c r="J231" s="198"/>
      <c r="K231" s="198"/>
      <c r="L231" s="198"/>
      <c r="M231" s="198"/>
      <c r="N231" s="198"/>
      <c r="O231" s="198"/>
      <c r="P231" s="198"/>
      <c r="Q231" s="198"/>
      <c r="R231" s="198"/>
      <c r="S231" s="198"/>
      <c r="T231" s="198"/>
      <c r="U231" s="198"/>
      <c r="V231" s="198"/>
      <c r="W231" s="191"/>
      <c r="X231" s="191"/>
      <c r="Y231" s="191"/>
      <c r="Z231" s="191"/>
      <c r="AA231" s="191"/>
      <c r="AB231" s="191"/>
      <c r="AC231" s="191"/>
    </row>
    <row r="232" spans="1:29">
      <c r="A232" s="198"/>
      <c r="B232" s="198"/>
      <c r="C232" s="198"/>
      <c r="D232" s="198"/>
      <c r="E232" s="198"/>
      <c r="F232" s="198"/>
      <c r="G232" s="198"/>
      <c r="H232" s="198"/>
      <c r="I232" s="198"/>
      <c r="J232" s="198"/>
      <c r="K232" s="198"/>
      <c r="L232" s="198"/>
      <c r="M232" s="198"/>
      <c r="N232" s="198"/>
      <c r="O232" s="198"/>
      <c r="P232" s="198"/>
      <c r="Q232" s="198"/>
      <c r="R232" s="198"/>
      <c r="S232" s="198"/>
      <c r="T232" s="198"/>
      <c r="U232" s="198"/>
      <c r="V232" s="198"/>
      <c r="W232" s="191"/>
      <c r="X232" s="191"/>
      <c r="Y232" s="191"/>
      <c r="Z232" s="191"/>
      <c r="AA232" s="191"/>
      <c r="AB232" s="191"/>
      <c r="AC232" s="191"/>
    </row>
    <row r="233" spans="1:29">
      <c r="A233" s="198"/>
      <c r="B233" s="198"/>
      <c r="C233" s="198"/>
      <c r="D233" s="198"/>
      <c r="E233" s="198"/>
      <c r="F233" s="198"/>
      <c r="G233" s="198"/>
      <c r="H233" s="198"/>
      <c r="I233" s="198"/>
      <c r="J233" s="198"/>
      <c r="K233" s="198"/>
      <c r="L233" s="198"/>
      <c r="M233" s="198"/>
      <c r="N233" s="198"/>
      <c r="O233" s="198"/>
      <c r="P233" s="198"/>
      <c r="Q233" s="198"/>
      <c r="R233" s="198"/>
      <c r="S233" s="198"/>
      <c r="T233" s="198"/>
      <c r="U233" s="198"/>
      <c r="V233" s="198"/>
      <c r="W233" s="191"/>
      <c r="X233" s="191"/>
      <c r="Y233" s="191"/>
      <c r="Z233" s="191"/>
      <c r="AA233" s="191"/>
      <c r="AB233" s="191"/>
      <c r="AC233" s="191"/>
    </row>
    <row r="234" spans="1:29">
      <c r="A234" s="198"/>
      <c r="B234" s="198"/>
      <c r="C234" s="198"/>
      <c r="D234" s="198"/>
      <c r="E234" s="198"/>
      <c r="F234" s="198"/>
      <c r="G234" s="198"/>
      <c r="H234" s="198"/>
      <c r="I234" s="198"/>
      <c r="J234" s="198"/>
      <c r="K234" s="198"/>
      <c r="L234" s="198"/>
      <c r="M234" s="198"/>
      <c r="N234" s="198"/>
      <c r="O234" s="198"/>
      <c r="P234" s="198"/>
      <c r="Q234" s="198"/>
      <c r="R234" s="198"/>
      <c r="S234" s="198"/>
      <c r="T234" s="198"/>
      <c r="U234" s="198"/>
      <c r="V234" s="198"/>
      <c r="W234" s="191"/>
      <c r="X234" s="191"/>
      <c r="Y234" s="191"/>
      <c r="Z234" s="191"/>
      <c r="AA234" s="191"/>
      <c r="AB234" s="191"/>
      <c r="AC234" s="191"/>
    </row>
    <row r="235" spans="1:29">
      <c r="A235" s="198"/>
      <c r="B235" s="198"/>
      <c r="C235" s="198"/>
      <c r="D235" s="198"/>
      <c r="E235" s="198"/>
      <c r="F235" s="198"/>
      <c r="G235" s="198"/>
      <c r="H235" s="198"/>
      <c r="I235" s="198"/>
      <c r="J235" s="198"/>
      <c r="K235" s="198"/>
      <c r="L235" s="198"/>
      <c r="M235" s="198"/>
      <c r="N235" s="198"/>
      <c r="O235" s="198"/>
      <c r="P235" s="198"/>
      <c r="Q235" s="198"/>
      <c r="R235" s="198"/>
      <c r="S235" s="198"/>
      <c r="T235" s="198"/>
      <c r="U235" s="198"/>
      <c r="V235" s="198"/>
      <c r="W235" s="191"/>
      <c r="X235" s="191"/>
      <c r="Y235" s="191"/>
      <c r="Z235" s="191"/>
      <c r="AA235" s="191"/>
      <c r="AB235" s="191"/>
      <c r="AC235" s="191"/>
    </row>
    <row r="236" spans="1:29">
      <c r="A236" s="198"/>
      <c r="B236" s="198"/>
      <c r="C236" s="198"/>
      <c r="D236" s="198"/>
      <c r="E236" s="198"/>
      <c r="F236" s="198"/>
      <c r="G236" s="198"/>
      <c r="H236" s="198"/>
      <c r="I236" s="198"/>
      <c r="J236" s="198"/>
      <c r="K236" s="198"/>
      <c r="L236" s="198"/>
      <c r="M236" s="198"/>
      <c r="N236" s="198"/>
      <c r="O236" s="198"/>
      <c r="P236" s="198"/>
      <c r="Q236" s="198"/>
      <c r="R236" s="198"/>
      <c r="S236" s="198"/>
      <c r="T236" s="198"/>
      <c r="U236" s="198"/>
      <c r="V236" s="198"/>
      <c r="W236" s="191"/>
      <c r="X236" s="191"/>
      <c r="Y236" s="191"/>
      <c r="Z236" s="191"/>
      <c r="AA236" s="191"/>
      <c r="AB236" s="191"/>
      <c r="AC236" s="191"/>
    </row>
    <row r="237" spans="1:29">
      <c r="A237" s="198"/>
      <c r="B237" s="198"/>
      <c r="C237" s="198"/>
      <c r="D237" s="198"/>
      <c r="E237" s="198"/>
      <c r="F237" s="198"/>
      <c r="G237" s="198"/>
      <c r="H237" s="198"/>
      <c r="I237" s="198"/>
      <c r="J237" s="198"/>
      <c r="K237" s="198"/>
      <c r="L237" s="198"/>
      <c r="M237" s="198"/>
      <c r="N237" s="198"/>
      <c r="O237" s="198"/>
      <c r="P237" s="198"/>
      <c r="Q237" s="198"/>
      <c r="R237" s="198"/>
      <c r="S237" s="198"/>
      <c r="T237" s="198"/>
      <c r="U237" s="198"/>
      <c r="V237" s="198"/>
      <c r="W237" s="191"/>
      <c r="X237" s="191"/>
      <c r="Y237" s="191"/>
      <c r="Z237" s="191"/>
      <c r="AA237" s="191"/>
      <c r="AB237" s="191"/>
      <c r="AC237" s="191"/>
    </row>
    <row r="238" spans="1:29">
      <c r="A238" s="198"/>
      <c r="B238" s="198"/>
      <c r="C238" s="198"/>
      <c r="D238" s="198"/>
      <c r="E238" s="198"/>
      <c r="F238" s="198"/>
      <c r="G238" s="198"/>
      <c r="H238" s="198"/>
      <c r="I238" s="198"/>
      <c r="J238" s="198"/>
      <c r="K238" s="198"/>
      <c r="L238" s="198"/>
      <c r="M238" s="198"/>
      <c r="N238" s="198"/>
      <c r="O238" s="198"/>
      <c r="P238" s="198"/>
      <c r="Q238" s="198"/>
      <c r="R238" s="198"/>
      <c r="S238" s="198"/>
      <c r="T238" s="198"/>
      <c r="U238" s="198"/>
      <c r="V238" s="198"/>
      <c r="W238" s="191"/>
      <c r="X238" s="191"/>
      <c r="Y238" s="191"/>
      <c r="Z238" s="191"/>
      <c r="AA238" s="191"/>
      <c r="AB238" s="191"/>
      <c r="AC238" s="191"/>
    </row>
    <row r="239" spans="1:29">
      <c r="A239" s="198"/>
      <c r="B239" s="198"/>
      <c r="C239" s="198"/>
      <c r="D239" s="198"/>
      <c r="E239" s="198"/>
      <c r="F239" s="198"/>
      <c r="G239" s="198"/>
      <c r="H239" s="198"/>
      <c r="I239" s="198"/>
      <c r="J239" s="198"/>
      <c r="K239" s="198"/>
      <c r="L239" s="198"/>
      <c r="M239" s="198"/>
      <c r="N239" s="198"/>
      <c r="O239" s="198"/>
      <c r="P239" s="198"/>
      <c r="Q239" s="198"/>
      <c r="R239" s="198"/>
      <c r="S239" s="198"/>
      <c r="T239" s="198"/>
      <c r="U239" s="198"/>
      <c r="V239" s="198"/>
      <c r="W239" s="191"/>
      <c r="X239" s="191"/>
      <c r="Y239" s="191"/>
      <c r="Z239" s="191"/>
      <c r="AA239" s="191"/>
      <c r="AB239" s="191"/>
      <c r="AC239" s="191"/>
    </row>
    <row r="240" spans="1:29">
      <c r="A240" s="198"/>
      <c r="B240" s="198"/>
      <c r="C240" s="198"/>
      <c r="D240" s="198"/>
      <c r="E240" s="198"/>
      <c r="F240" s="198"/>
      <c r="G240" s="198"/>
      <c r="H240" s="198"/>
      <c r="I240" s="198"/>
      <c r="J240" s="198"/>
      <c r="K240" s="198"/>
      <c r="L240" s="198"/>
      <c r="M240" s="198"/>
      <c r="N240" s="198"/>
      <c r="O240" s="198"/>
      <c r="P240" s="198"/>
      <c r="Q240" s="198"/>
      <c r="R240" s="198"/>
      <c r="S240" s="198"/>
      <c r="T240" s="198"/>
      <c r="U240" s="198"/>
      <c r="V240" s="198"/>
      <c r="W240" s="191"/>
      <c r="X240" s="191"/>
      <c r="Y240" s="191"/>
      <c r="Z240" s="191"/>
      <c r="AA240" s="191"/>
      <c r="AB240" s="191"/>
      <c r="AC240" s="191"/>
    </row>
    <row r="241" spans="1:29">
      <c r="A241" s="198"/>
      <c r="B241" s="198"/>
      <c r="C241" s="198"/>
      <c r="D241" s="198"/>
      <c r="E241" s="198"/>
      <c r="F241" s="198"/>
      <c r="G241" s="198"/>
      <c r="H241" s="198"/>
      <c r="I241" s="198"/>
      <c r="J241" s="198"/>
      <c r="K241" s="198"/>
      <c r="L241" s="198"/>
      <c r="M241" s="198"/>
      <c r="N241" s="198"/>
      <c r="O241" s="198"/>
      <c r="P241" s="198"/>
      <c r="Q241" s="198"/>
      <c r="R241" s="198"/>
      <c r="S241" s="198"/>
      <c r="T241" s="198"/>
      <c r="U241" s="198"/>
      <c r="V241" s="198"/>
      <c r="W241" s="191"/>
      <c r="X241" s="191"/>
      <c r="Y241" s="191"/>
      <c r="Z241" s="191"/>
      <c r="AA241" s="191"/>
      <c r="AB241" s="191"/>
      <c r="AC241" s="191"/>
    </row>
    <row r="242" spans="1:29">
      <c r="A242" s="198"/>
      <c r="B242" s="198"/>
      <c r="C242" s="198"/>
      <c r="D242" s="198"/>
      <c r="E242" s="198"/>
      <c r="F242" s="198"/>
      <c r="G242" s="198"/>
      <c r="H242" s="198"/>
      <c r="I242" s="198"/>
      <c r="J242" s="198"/>
      <c r="K242" s="198"/>
      <c r="L242" s="198"/>
      <c r="M242" s="198"/>
      <c r="N242" s="198"/>
      <c r="O242" s="198"/>
      <c r="P242" s="198"/>
      <c r="Q242" s="198"/>
      <c r="R242" s="198"/>
      <c r="S242" s="198"/>
      <c r="T242" s="198"/>
      <c r="U242" s="198"/>
      <c r="V242" s="198"/>
      <c r="W242" s="191"/>
      <c r="X242" s="191"/>
      <c r="Y242" s="191"/>
      <c r="Z242" s="191"/>
      <c r="AA242" s="191"/>
      <c r="AB242" s="191"/>
      <c r="AC242" s="191"/>
    </row>
    <row r="243" spans="1:29">
      <c r="A243" s="198"/>
      <c r="B243" s="198"/>
      <c r="C243" s="198"/>
      <c r="D243" s="198"/>
      <c r="E243" s="198"/>
      <c r="F243" s="198"/>
      <c r="G243" s="198"/>
      <c r="H243" s="198"/>
      <c r="I243" s="198"/>
      <c r="J243" s="198"/>
      <c r="K243" s="198"/>
      <c r="L243" s="198"/>
      <c r="M243" s="198"/>
      <c r="N243" s="198"/>
      <c r="O243" s="198"/>
      <c r="P243" s="198"/>
      <c r="Q243" s="198"/>
      <c r="R243" s="198"/>
      <c r="S243" s="198"/>
      <c r="T243" s="198"/>
      <c r="U243" s="198"/>
      <c r="V243" s="198"/>
      <c r="W243" s="191"/>
      <c r="X243" s="191"/>
      <c r="Y243" s="191"/>
      <c r="Z243" s="191"/>
      <c r="AA243" s="191"/>
      <c r="AB243" s="191"/>
      <c r="AC243" s="191"/>
    </row>
    <row r="244" spans="1:29">
      <c r="A244" s="198"/>
      <c r="B244" s="198"/>
      <c r="C244" s="198"/>
      <c r="D244" s="198"/>
      <c r="E244" s="198"/>
      <c r="F244" s="198"/>
      <c r="G244" s="198"/>
      <c r="H244" s="198"/>
      <c r="I244" s="198"/>
      <c r="J244" s="198"/>
      <c r="K244" s="198"/>
      <c r="L244" s="198"/>
      <c r="M244" s="198"/>
      <c r="N244" s="198"/>
      <c r="O244" s="198"/>
      <c r="P244" s="198"/>
      <c r="Q244" s="198"/>
      <c r="R244" s="198"/>
      <c r="S244" s="198"/>
      <c r="T244" s="198"/>
      <c r="U244" s="198"/>
      <c r="V244" s="198"/>
      <c r="W244" s="191"/>
      <c r="X244" s="191"/>
      <c r="Y244" s="191"/>
      <c r="Z244" s="191"/>
      <c r="AA244" s="191"/>
      <c r="AB244" s="191"/>
      <c r="AC244" s="191"/>
    </row>
    <row r="245" spans="1:29">
      <c r="A245" s="198"/>
      <c r="B245" s="198"/>
      <c r="C245" s="198"/>
      <c r="D245" s="198"/>
      <c r="E245" s="198"/>
      <c r="F245" s="198"/>
      <c r="G245" s="198"/>
      <c r="H245" s="198"/>
      <c r="I245" s="198"/>
      <c r="J245" s="198"/>
      <c r="K245" s="198"/>
      <c r="L245" s="198"/>
      <c r="M245" s="198"/>
      <c r="N245" s="198"/>
      <c r="O245" s="198"/>
      <c r="P245" s="198"/>
      <c r="Q245" s="198"/>
      <c r="R245" s="198"/>
      <c r="S245" s="198"/>
      <c r="T245" s="198"/>
      <c r="U245" s="198"/>
      <c r="V245" s="198"/>
      <c r="W245" s="191"/>
      <c r="X245" s="191"/>
      <c r="Y245" s="191"/>
      <c r="Z245" s="191"/>
      <c r="AA245" s="191"/>
      <c r="AB245" s="191"/>
      <c r="AC245" s="191"/>
    </row>
    <row r="246" spans="1:29">
      <c r="A246" s="198"/>
      <c r="B246" s="198"/>
      <c r="C246" s="198"/>
      <c r="D246" s="198"/>
      <c r="E246" s="198"/>
      <c r="F246" s="198"/>
      <c r="G246" s="198"/>
      <c r="H246" s="198"/>
      <c r="I246" s="198"/>
      <c r="J246" s="198"/>
      <c r="K246" s="198"/>
      <c r="L246" s="198"/>
      <c r="M246" s="198"/>
      <c r="N246" s="198"/>
      <c r="O246" s="198"/>
      <c r="P246" s="198"/>
      <c r="Q246" s="198"/>
      <c r="R246" s="198"/>
      <c r="S246" s="198"/>
      <c r="T246" s="198"/>
      <c r="U246" s="198"/>
      <c r="V246" s="198"/>
      <c r="W246" s="191"/>
      <c r="X246" s="191"/>
      <c r="Y246" s="191"/>
      <c r="Z246" s="191"/>
      <c r="AA246" s="191"/>
      <c r="AB246" s="191"/>
      <c r="AC246" s="191"/>
    </row>
    <row r="247" spans="1:29">
      <c r="A247" s="198"/>
      <c r="B247" s="198"/>
      <c r="C247" s="198"/>
      <c r="D247" s="198"/>
      <c r="E247" s="198"/>
      <c r="F247" s="198"/>
      <c r="G247" s="198"/>
      <c r="H247" s="198"/>
      <c r="I247" s="198"/>
      <c r="J247" s="198"/>
      <c r="K247" s="198"/>
      <c r="L247" s="198"/>
      <c r="M247" s="198"/>
      <c r="N247" s="198"/>
      <c r="O247" s="198"/>
      <c r="P247" s="198"/>
      <c r="Q247" s="198"/>
      <c r="R247" s="198"/>
      <c r="S247" s="198"/>
      <c r="T247" s="198"/>
      <c r="U247" s="198"/>
      <c r="V247" s="198"/>
      <c r="W247" s="191"/>
      <c r="X247" s="191"/>
      <c r="Y247" s="191"/>
      <c r="Z247" s="191"/>
      <c r="AA247" s="191"/>
      <c r="AB247" s="191"/>
      <c r="AC247" s="191"/>
    </row>
    <row r="248" spans="1:29">
      <c r="A248" s="198"/>
      <c r="B248" s="198"/>
      <c r="C248" s="198"/>
      <c r="D248" s="198"/>
      <c r="E248" s="198"/>
      <c r="F248" s="198"/>
      <c r="G248" s="198"/>
      <c r="H248" s="198"/>
      <c r="I248" s="198"/>
      <c r="J248" s="198"/>
      <c r="K248" s="198"/>
      <c r="L248" s="198"/>
      <c r="M248" s="198"/>
      <c r="N248" s="198"/>
      <c r="O248" s="198"/>
      <c r="P248" s="198"/>
      <c r="Q248" s="198"/>
      <c r="R248" s="198"/>
      <c r="S248" s="198"/>
      <c r="T248" s="198"/>
      <c r="U248" s="198"/>
      <c r="V248" s="198"/>
      <c r="W248" s="191"/>
      <c r="X248" s="191"/>
      <c r="Y248" s="191"/>
      <c r="Z248" s="191"/>
      <c r="AA248" s="191"/>
      <c r="AB248" s="191"/>
      <c r="AC248" s="191"/>
    </row>
    <row r="249" spans="1:29">
      <c r="A249" s="198"/>
      <c r="B249" s="198"/>
      <c r="C249" s="198"/>
      <c r="D249" s="198"/>
      <c r="E249" s="198"/>
      <c r="F249" s="198"/>
      <c r="G249" s="198"/>
      <c r="H249" s="198"/>
      <c r="I249" s="198"/>
      <c r="J249" s="198"/>
      <c r="K249" s="198"/>
      <c r="L249" s="198"/>
      <c r="M249" s="198"/>
      <c r="N249" s="198"/>
      <c r="O249" s="198"/>
      <c r="P249" s="198"/>
      <c r="Q249" s="198"/>
      <c r="R249" s="198"/>
      <c r="S249" s="198"/>
      <c r="T249" s="198"/>
      <c r="U249" s="198"/>
      <c r="V249" s="198"/>
      <c r="W249" s="191"/>
      <c r="X249" s="191"/>
      <c r="Y249" s="191"/>
      <c r="Z249" s="191"/>
      <c r="AA249" s="191"/>
      <c r="AB249" s="191"/>
      <c r="AC249" s="191"/>
    </row>
    <row r="250" spans="1:29">
      <c r="A250" s="198"/>
      <c r="B250" s="198"/>
      <c r="C250" s="198"/>
      <c r="D250" s="198"/>
      <c r="E250" s="198"/>
      <c r="F250" s="198"/>
      <c r="G250" s="198"/>
      <c r="H250" s="198"/>
      <c r="I250" s="198"/>
      <c r="J250" s="198"/>
      <c r="K250" s="198"/>
      <c r="L250" s="198"/>
      <c r="M250" s="198"/>
      <c r="N250" s="198"/>
      <c r="O250" s="198"/>
      <c r="P250" s="198"/>
      <c r="Q250" s="198"/>
      <c r="R250" s="198"/>
      <c r="S250" s="198"/>
      <c r="T250" s="198"/>
      <c r="U250" s="198"/>
      <c r="V250" s="198"/>
      <c r="W250" s="191"/>
      <c r="X250" s="191"/>
      <c r="Y250" s="191"/>
      <c r="Z250" s="191"/>
      <c r="AA250" s="191"/>
      <c r="AB250" s="191"/>
      <c r="AC250" s="191"/>
    </row>
    <row r="251" spans="1:29">
      <c r="A251" s="198"/>
      <c r="B251" s="198"/>
      <c r="C251" s="198"/>
      <c r="D251" s="198"/>
      <c r="E251" s="198"/>
      <c r="F251" s="198"/>
      <c r="G251" s="198"/>
      <c r="H251" s="198"/>
      <c r="I251" s="198"/>
      <c r="J251" s="198"/>
      <c r="K251" s="198"/>
      <c r="L251" s="198"/>
      <c r="M251" s="198"/>
      <c r="N251" s="198"/>
      <c r="O251" s="198"/>
      <c r="P251" s="198"/>
      <c r="Q251" s="198"/>
      <c r="R251" s="198"/>
      <c r="S251" s="198"/>
      <c r="T251" s="198"/>
      <c r="U251" s="198"/>
      <c r="V251" s="198"/>
      <c r="W251" s="191"/>
      <c r="X251" s="191"/>
      <c r="Y251" s="191"/>
      <c r="Z251" s="191"/>
      <c r="AA251" s="191"/>
      <c r="AB251" s="191"/>
      <c r="AC251" s="191"/>
    </row>
    <row r="252" spans="1:29">
      <c r="A252" s="198"/>
      <c r="B252" s="198"/>
      <c r="C252" s="198"/>
      <c r="D252" s="198"/>
      <c r="E252" s="198"/>
      <c r="F252" s="198"/>
      <c r="G252" s="198"/>
      <c r="H252" s="198"/>
      <c r="I252" s="198"/>
      <c r="J252" s="198"/>
      <c r="K252" s="198"/>
      <c r="L252" s="198"/>
      <c r="M252" s="198"/>
      <c r="N252" s="198"/>
      <c r="O252" s="198"/>
      <c r="P252" s="198"/>
      <c r="Q252" s="198"/>
      <c r="R252" s="198"/>
      <c r="S252" s="198"/>
      <c r="T252" s="198"/>
      <c r="U252" s="198"/>
      <c r="V252" s="198"/>
      <c r="W252" s="191"/>
      <c r="X252" s="191"/>
      <c r="Y252" s="191"/>
      <c r="Z252" s="191"/>
      <c r="AA252" s="191"/>
      <c r="AB252" s="191"/>
      <c r="AC252" s="191"/>
    </row>
    <row r="253" spans="1:29">
      <c r="A253" s="198"/>
      <c r="B253" s="198"/>
      <c r="C253" s="198"/>
      <c r="D253" s="198"/>
      <c r="E253" s="198"/>
      <c r="F253" s="198"/>
      <c r="G253" s="198"/>
      <c r="H253" s="198"/>
      <c r="I253" s="198"/>
      <c r="J253" s="198"/>
      <c r="K253" s="198"/>
      <c r="L253" s="198"/>
      <c r="M253" s="198"/>
      <c r="N253" s="198"/>
      <c r="O253" s="198"/>
      <c r="P253" s="198"/>
      <c r="Q253" s="198"/>
      <c r="R253" s="198"/>
      <c r="S253" s="198"/>
      <c r="T253" s="198"/>
      <c r="U253" s="198"/>
      <c r="V253" s="198"/>
      <c r="W253" s="191"/>
      <c r="X253" s="191"/>
      <c r="Y253" s="191"/>
      <c r="Z253" s="191"/>
      <c r="AA253" s="191"/>
      <c r="AB253" s="191"/>
      <c r="AC253" s="191"/>
    </row>
    <row r="254" spans="1:29">
      <c r="A254" s="198"/>
      <c r="B254" s="198"/>
      <c r="C254" s="198"/>
      <c r="D254" s="198"/>
      <c r="E254" s="198"/>
      <c r="F254" s="198"/>
      <c r="G254" s="198"/>
      <c r="H254" s="198"/>
      <c r="I254" s="198"/>
      <c r="J254" s="198"/>
      <c r="K254" s="198"/>
      <c r="L254" s="198"/>
      <c r="M254" s="198"/>
      <c r="N254" s="198"/>
      <c r="O254" s="198"/>
      <c r="P254" s="198"/>
      <c r="Q254" s="198"/>
      <c r="R254" s="198"/>
      <c r="S254" s="198"/>
      <c r="T254" s="198"/>
      <c r="U254" s="198"/>
      <c r="V254" s="198"/>
      <c r="W254" s="191"/>
      <c r="X254" s="191"/>
      <c r="Y254" s="191"/>
      <c r="Z254" s="191"/>
      <c r="AA254" s="191"/>
      <c r="AB254" s="191"/>
      <c r="AC254" s="191"/>
    </row>
    <row r="255" spans="1:29">
      <c r="A255" s="198"/>
      <c r="B255" s="198"/>
      <c r="C255" s="198"/>
      <c r="D255" s="198"/>
      <c r="E255" s="198"/>
      <c r="F255" s="198"/>
      <c r="G255" s="198"/>
      <c r="H255" s="198"/>
      <c r="I255" s="198"/>
      <c r="J255" s="198"/>
      <c r="K255" s="198"/>
      <c r="L255" s="198"/>
      <c r="M255" s="198"/>
      <c r="N255" s="198"/>
      <c r="O255" s="198"/>
      <c r="P255" s="198"/>
      <c r="Q255" s="198"/>
      <c r="R255" s="198"/>
      <c r="S255" s="198"/>
      <c r="T255" s="198"/>
      <c r="U255" s="198"/>
      <c r="V255" s="198"/>
      <c r="W255" s="191"/>
      <c r="X255" s="191"/>
      <c r="Y255" s="191"/>
      <c r="Z255" s="191"/>
      <c r="AA255" s="191"/>
      <c r="AB255" s="191"/>
      <c r="AC255" s="191"/>
    </row>
    <row r="256" spans="1:29">
      <c r="A256" s="198"/>
      <c r="B256" s="198"/>
      <c r="C256" s="198"/>
      <c r="D256" s="198"/>
      <c r="E256" s="198"/>
      <c r="F256" s="198"/>
      <c r="G256" s="198"/>
      <c r="H256" s="198"/>
      <c r="I256" s="198"/>
      <c r="J256" s="198"/>
      <c r="K256" s="198"/>
      <c r="L256" s="198"/>
      <c r="M256" s="198"/>
      <c r="N256" s="198"/>
      <c r="O256" s="198"/>
      <c r="P256" s="198"/>
      <c r="Q256" s="198"/>
      <c r="R256" s="198"/>
      <c r="S256" s="198"/>
      <c r="T256" s="198"/>
      <c r="U256" s="198"/>
      <c r="V256" s="198"/>
      <c r="W256" s="191"/>
      <c r="X256" s="191"/>
      <c r="Y256" s="191"/>
      <c r="Z256" s="191"/>
      <c r="AA256" s="191"/>
      <c r="AB256" s="191"/>
      <c r="AC256" s="191"/>
    </row>
    <row r="257" spans="1:29">
      <c r="A257" s="198"/>
      <c r="B257" s="198"/>
      <c r="C257" s="198"/>
      <c r="D257" s="198"/>
      <c r="E257" s="198"/>
      <c r="F257" s="198"/>
      <c r="G257" s="198"/>
      <c r="H257" s="198"/>
      <c r="I257" s="198"/>
      <c r="J257" s="198"/>
      <c r="K257" s="198"/>
      <c r="L257" s="198"/>
      <c r="M257" s="198"/>
      <c r="N257" s="198"/>
      <c r="O257" s="198"/>
      <c r="P257" s="198"/>
      <c r="Q257" s="198"/>
      <c r="R257" s="198"/>
      <c r="S257" s="198"/>
      <c r="T257" s="198"/>
      <c r="U257" s="198"/>
      <c r="V257" s="198"/>
      <c r="W257" s="191"/>
      <c r="X257" s="191"/>
      <c r="Y257" s="191"/>
      <c r="Z257" s="191"/>
      <c r="AA257" s="191"/>
      <c r="AB257" s="191"/>
      <c r="AC257" s="191"/>
    </row>
    <row r="258" spans="1:29">
      <c r="A258" s="198"/>
      <c r="B258" s="198"/>
      <c r="C258" s="198"/>
      <c r="D258" s="198"/>
      <c r="E258" s="198"/>
      <c r="F258" s="198"/>
      <c r="G258" s="198"/>
      <c r="H258" s="198"/>
      <c r="I258" s="198"/>
      <c r="J258" s="198"/>
      <c r="K258" s="198"/>
      <c r="L258" s="198"/>
      <c r="M258" s="198"/>
      <c r="N258" s="198"/>
      <c r="O258" s="198"/>
      <c r="P258" s="198"/>
      <c r="Q258" s="198"/>
      <c r="R258" s="198"/>
      <c r="S258" s="198"/>
      <c r="T258" s="198"/>
      <c r="U258" s="198"/>
      <c r="V258" s="198"/>
      <c r="W258" s="191"/>
      <c r="X258" s="191"/>
      <c r="Y258" s="191"/>
      <c r="Z258" s="191"/>
      <c r="AA258" s="191"/>
      <c r="AB258" s="191"/>
      <c r="AC258" s="191"/>
    </row>
    <row r="259" spans="1:29">
      <c r="A259" s="198"/>
      <c r="B259" s="198"/>
      <c r="C259" s="198"/>
      <c r="D259" s="198"/>
      <c r="E259" s="198"/>
      <c r="F259" s="198"/>
      <c r="G259" s="198"/>
      <c r="H259" s="198"/>
      <c r="I259" s="198"/>
      <c r="J259" s="198"/>
      <c r="K259" s="198"/>
      <c r="L259" s="198"/>
      <c r="M259" s="198"/>
      <c r="N259" s="198"/>
      <c r="O259" s="198"/>
      <c r="P259" s="198"/>
      <c r="Q259" s="198"/>
      <c r="R259" s="198"/>
      <c r="S259" s="198"/>
      <c r="T259" s="198"/>
      <c r="U259" s="198"/>
      <c r="V259" s="198"/>
      <c r="W259" s="191"/>
      <c r="X259" s="191"/>
      <c r="Y259" s="191"/>
      <c r="Z259" s="191"/>
      <c r="AA259" s="191"/>
      <c r="AB259" s="191"/>
      <c r="AC259" s="191"/>
    </row>
    <row r="260" spans="1:29">
      <c r="A260" s="198"/>
      <c r="B260" s="198"/>
      <c r="C260" s="198"/>
      <c r="D260" s="198"/>
      <c r="E260" s="198"/>
      <c r="F260" s="198"/>
      <c r="G260" s="198"/>
      <c r="H260" s="198"/>
      <c r="I260" s="198"/>
      <c r="J260" s="198"/>
      <c r="K260" s="198"/>
      <c r="L260" s="198"/>
      <c r="M260" s="198"/>
      <c r="N260" s="198"/>
      <c r="O260" s="198"/>
      <c r="P260" s="198"/>
      <c r="Q260" s="198"/>
      <c r="R260" s="198"/>
      <c r="S260" s="198"/>
      <c r="T260" s="198"/>
      <c r="U260" s="198"/>
      <c r="V260" s="198"/>
      <c r="W260" s="191"/>
      <c r="X260" s="191"/>
      <c r="Y260" s="191"/>
      <c r="Z260" s="191"/>
      <c r="AA260" s="191"/>
      <c r="AB260" s="191"/>
      <c r="AC260" s="191"/>
    </row>
    <row r="261" spans="1:29">
      <c r="A261" s="198"/>
      <c r="B261" s="198"/>
      <c r="C261" s="198"/>
      <c r="D261" s="198"/>
      <c r="E261" s="198"/>
      <c r="F261" s="198"/>
      <c r="G261" s="198"/>
      <c r="H261" s="198"/>
      <c r="I261" s="198"/>
      <c r="J261" s="198"/>
      <c r="K261" s="198"/>
      <c r="L261" s="198"/>
      <c r="M261" s="198"/>
      <c r="N261" s="198"/>
      <c r="O261" s="198"/>
      <c r="P261" s="198"/>
      <c r="Q261" s="198"/>
      <c r="R261" s="198"/>
      <c r="S261" s="198"/>
      <c r="T261" s="198"/>
      <c r="U261" s="198"/>
      <c r="V261" s="198"/>
      <c r="W261" s="191"/>
      <c r="X261" s="191"/>
      <c r="Y261" s="191"/>
      <c r="Z261" s="191"/>
      <c r="AA261" s="191"/>
      <c r="AB261" s="191"/>
      <c r="AC261" s="191"/>
    </row>
    <row r="262" spans="1:29">
      <c r="A262" s="198"/>
      <c r="B262" s="198"/>
      <c r="C262" s="198"/>
      <c r="D262" s="198"/>
      <c r="E262" s="198"/>
      <c r="F262" s="198"/>
      <c r="G262" s="198"/>
      <c r="H262" s="198"/>
      <c r="I262" s="198"/>
      <c r="J262" s="198"/>
      <c r="K262" s="198"/>
      <c r="L262" s="198"/>
      <c r="M262" s="198"/>
      <c r="N262" s="198"/>
      <c r="O262" s="198"/>
      <c r="P262" s="198"/>
      <c r="Q262" s="198"/>
      <c r="R262" s="198"/>
      <c r="S262" s="198"/>
      <c r="T262" s="198"/>
      <c r="U262" s="198"/>
      <c r="V262" s="198"/>
      <c r="W262" s="191"/>
      <c r="X262" s="191"/>
      <c r="Y262" s="191"/>
      <c r="Z262" s="191"/>
      <c r="AA262" s="191"/>
      <c r="AB262" s="191"/>
      <c r="AC262" s="191"/>
    </row>
    <row r="263" spans="1:29">
      <c r="A263" s="198"/>
      <c r="B263" s="198"/>
      <c r="C263" s="198"/>
      <c r="D263" s="198"/>
      <c r="E263" s="198"/>
      <c r="F263" s="198"/>
      <c r="G263" s="198"/>
      <c r="H263" s="198"/>
      <c r="I263" s="198"/>
      <c r="J263" s="198"/>
      <c r="K263" s="198"/>
      <c r="L263" s="198"/>
      <c r="M263" s="198"/>
      <c r="N263" s="198"/>
      <c r="O263" s="198"/>
      <c r="P263" s="198"/>
      <c r="Q263" s="198"/>
      <c r="R263" s="198"/>
      <c r="S263" s="198"/>
      <c r="T263" s="198"/>
      <c r="U263" s="198"/>
      <c r="V263" s="198"/>
      <c r="W263" s="191"/>
      <c r="X263" s="191"/>
      <c r="Y263" s="191"/>
      <c r="Z263" s="191"/>
      <c r="AA263" s="191"/>
      <c r="AB263" s="191"/>
      <c r="AC263" s="191"/>
    </row>
    <row r="264" spans="1:29">
      <c r="A264" s="198"/>
      <c r="B264" s="198"/>
      <c r="C264" s="198"/>
      <c r="D264" s="198"/>
      <c r="E264" s="198"/>
      <c r="F264" s="198"/>
      <c r="G264" s="198"/>
      <c r="H264" s="198"/>
      <c r="I264" s="198"/>
      <c r="J264" s="198"/>
      <c r="K264" s="198"/>
      <c r="L264" s="198"/>
      <c r="M264" s="198"/>
      <c r="N264" s="198"/>
      <c r="O264" s="198"/>
      <c r="P264" s="198"/>
      <c r="Q264" s="198"/>
      <c r="R264" s="198"/>
      <c r="S264" s="198"/>
      <c r="T264" s="198"/>
      <c r="U264" s="198"/>
      <c r="V264" s="198"/>
      <c r="W264" s="191"/>
      <c r="X264" s="191"/>
      <c r="Y264" s="191"/>
      <c r="Z264" s="191"/>
      <c r="AA264" s="191"/>
      <c r="AB264" s="191"/>
      <c r="AC264" s="191"/>
    </row>
    <row r="265" spans="1:29">
      <c r="A265" s="198"/>
      <c r="B265" s="198"/>
      <c r="C265" s="198"/>
      <c r="D265" s="198"/>
      <c r="E265" s="198"/>
      <c r="F265" s="198"/>
      <c r="G265" s="198"/>
      <c r="H265" s="198"/>
      <c r="I265" s="198"/>
      <c r="J265" s="198"/>
      <c r="K265" s="198"/>
      <c r="L265" s="198"/>
      <c r="M265" s="198"/>
      <c r="N265" s="198"/>
      <c r="O265" s="198"/>
      <c r="P265" s="198"/>
      <c r="Q265" s="198"/>
      <c r="R265" s="198"/>
      <c r="S265" s="198"/>
      <c r="T265" s="198"/>
      <c r="U265" s="198"/>
      <c r="V265" s="198"/>
      <c r="W265" s="191"/>
      <c r="X265" s="191"/>
      <c r="Y265" s="191"/>
      <c r="Z265" s="191"/>
      <c r="AA265" s="191"/>
      <c r="AB265" s="191"/>
      <c r="AC265" s="191"/>
    </row>
    <row r="266" spans="1:29">
      <c r="A266" s="198"/>
      <c r="B266" s="198"/>
      <c r="C266" s="198"/>
      <c r="D266" s="198"/>
      <c r="E266" s="198"/>
      <c r="F266" s="198"/>
      <c r="G266" s="198"/>
      <c r="H266" s="198"/>
      <c r="I266" s="198"/>
      <c r="J266" s="198"/>
      <c r="K266" s="198"/>
      <c r="L266" s="198"/>
      <c r="M266" s="198"/>
      <c r="N266" s="198"/>
      <c r="O266" s="198"/>
      <c r="P266" s="198"/>
      <c r="Q266" s="198"/>
      <c r="R266" s="198"/>
      <c r="S266" s="198"/>
      <c r="T266" s="198"/>
      <c r="U266" s="198"/>
      <c r="V266" s="198"/>
      <c r="W266" s="191"/>
      <c r="X266" s="191"/>
      <c r="Y266" s="191"/>
      <c r="Z266" s="191"/>
      <c r="AA266" s="191"/>
      <c r="AB266" s="191"/>
      <c r="AC266" s="191"/>
    </row>
    <row r="267" spans="1:29">
      <c r="A267" s="198"/>
      <c r="B267" s="198"/>
      <c r="C267" s="198"/>
      <c r="D267" s="198"/>
      <c r="E267" s="198"/>
      <c r="F267" s="198"/>
      <c r="G267" s="198"/>
      <c r="H267" s="198"/>
      <c r="I267" s="198"/>
      <c r="J267" s="198"/>
      <c r="K267" s="198"/>
      <c r="L267" s="198"/>
      <c r="M267" s="198"/>
      <c r="N267" s="198"/>
      <c r="O267" s="198"/>
      <c r="P267" s="198"/>
      <c r="Q267" s="198"/>
      <c r="R267" s="198"/>
      <c r="S267" s="198"/>
      <c r="T267" s="198"/>
      <c r="U267" s="198"/>
      <c r="V267" s="198"/>
      <c r="W267" s="191"/>
      <c r="X267" s="191"/>
      <c r="Y267" s="191"/>
      <c r="Z267" s="191"/>
      <c r="AA267" s="191"/>
      <c r="AB267" s="191"/>
      <c r="AC267" s="191"/>
    </row>
    <row r="268" spans="1:29">
      <c r="A268" s="198"/>
      <c r="B268" s="198"/>
      <c r="C268" s="198"/>
      <c r="D268" s="198"/>
      <c r="E268" s="198"/>
      <c r="F268" s="198"/>
      <c r="G268" s="198"/>
      <c r="H268" s="198"/>
      <c r="I268" s="198"/>
      <c r="J268" s="198"/>
      <c r="K268" s="198"/>
      <c r="L268" s="198"/>
      <c r="M268" s="198"/>
      <c r="N268" s="198"/>
      <c r="O268" s="198"/>
      <c r="P268" s="198"/>
      <c r="Q268" s="198"/>
      <c r="R268" s="198"/>
      <c r="S268" s="198"/>
      <c r="T268" s="198"/>
      <c r="U268" s="198"/>
      <c r="V268" s="198"/>
      <c r="W268" s="191"/>
      <c r="X268" s="191"/>
      <c r="Y268" s="191"/>
      <c r="Z268" s="191"/>
      <c r="AA268" s="191"/>
      <c r="AB268" s="191"/>
      <c r="AC268" s="191"/>
    </row>
    <row r="269" spans="1:29">
      <c r="A269" s="198"/>
      <c r="B269" s="198"/>
      <c r="C269" s="198"/>
      <c r="D269" s="198"/>
      <c r="E269" s="198"/>
      <c r="F269" s="198"/>
      <c r="G269" s="198"/>
      <c r="H269" s="198"/>
      <c r="I269" s="198"/>
      <c r="J269" s="198"/>
      <c r="K269" s="198"/>
      <c r="L269" s="198"/>
      <c r="M269" s="198"/>
      <c r="N269" s="198"/>
      <c r="O269" s="198"/>
      <c r="P269" s="198"/>
      <c r="Q269" s="198"/>
      <c r="R269" s="198"/>
      <c r="S269" s="198"/>
      <c r="T269" s="198"/>
      <c r="U269" s="198"/>
      <c r="V269" s="198"/>
      <c r="W269" s="191"/>
      <c r="X269" s="191"/>
      <c r="Y269" s="191"/>
      <c r="Z269" s="191"/>
      <c r="AA269" s="191"/>
      <c r="AB269" s="191"/>
      <c r="AC269" s="191"/>
    </row>
    <row r="270" spans="1:29">
      <c r="A270" s="198"/>
      <c r="B270" s="198"/>
      <c r="C270" s="198"/>
      <c r="D270" s="198"/>
      <c r="E270" s="198"/>
      <c r="F270" s="198"/>
      <c r="G270" s="198"/>
      <c r="H270" s="198"/>
      <c r="I270" s="198"/>
      <c r="J270" s="198"/>
      <c r="K270" s="198"/>
      <c r="L270" s="198"/>
      <c r="M270" s="198"/>
      <c r="N270" s="198"/>
      <c r="O270" s="198"/>
      <c r="P270" s="198"/>
      <c r="Q270" s="198"/>
      <c r="R270" s="198"/>
      <c r="S270" s="198"/>
      <c r="T270" s="198"/>
      <c r="U270" s="198"/>
      <c r="V270" s="198"/>
      <c r="W270" s="191"/>
      <c r="X270" s="191"/>
      <c r="Y270" s="191"/>
      <c r="Z270" s="191"/>
      <c r="AA270" s="191"/>
      <c r="AB270" s="191"/>
      <c r="AC270" s="191"/>
    </row>
    <row r="271" spans="1:29">
      <c r="A271" s="198"/>
      <c r="B271" s="198"/>
      <c r="C271" s="198"/>
      <c r="D271" s="198"/>
      <c r="E271" s="198"/>
      <c r="F271" s="198"/>
      <c r="G271" s="198"/>
      <c r="H271" s="198"/>
      <c r="I271" s="198"/>
      <c r="J271" s="198"/>
      <c r="K271" s="198"/>
      <c r="L271" s="198"/>
      <c r="M271" s="198"/>
      <c r="N271" s="198"/>
      <c r="O271" s="198"/>
      <c r="P271" s="198"/>
      <c r="Q271" s="198"/>
      <c r="R271" s="198"/>
      <c r="S271" s="198"/>
      <c r="T271" s="198"/>
      <c r="U271" s="198"/>
      <c r="V271" s="198"/>
      <c r="W271" s="191"/>
      <c r="X271" s="191"/>
      <c r="Y271" s="191"/>
      <c r="Z271" s="191"/>
      <c r="AA271" s="191"/>
      <c r="AB271" s="191"/>
      <c r="AC271" s="191"/>
    </row>
    <row r="272" spans="1:29">
      <c r="A272" s="198"/>
      <c r="B272" s="198"/>
      <c r="C272" s="198"/>
      <c r="D272" s="198"/>
      <c r="E272" s="198"/>
      <c r="F272" s="198"/>
      <c r="G272" s="198"/>
      <c r="H272" s="198"/>
      <c r="I272" s="198"/>
      <c r="J272" s="198"/>
      <c r="K272" s="198"/>
      <c r="L272" s="198"/>
      <c r="M272" s="198"/>
      <c r="N272" s="198"/>
      <c r="O272" s="198"/>
      <c r="P272" s="198"/>
      <c r="Q272" s="198"/>
      <c r="R272" s="198"/>
      <c r="S272" s="198"/>
      <c r="T272" s="198"/>
      <c r="U272" s="198"/>
      <c r="V272" s="198"/>
      <c r="W272" s="191"/>
      <c r="X272" s="191"/>
      <c r="Y272" s="191"/>
      <c r="Z272" s="191"/>
      <c r="AA272" s="191"/>
      <c r="AB272" s="191"/>
      <c r="AC272" s="191"/>
    </row>
    <row r="273" spans="1:29">
      <c r="A273" s="198"/>
      <c r="B273" s="198"/>
      <c r="C273" s="198"/>
      <c r="D273" s="198"/>
      <c r="E273" s="198"/>
      <c r="F273" s="198"/>
      <c r="G273" s="198"/>
      <c r="H273" s="198"/>
      <c r="I273" s="198"/>
      <c r="J273" s="198"/>
      <c r="K273" s="198"/>
      <c r="L273" s="198"/>
      <c r="M273" s="198"/>
      <c r="N273" s="198"/>
      <c r="O273" s="198"/>
      <c r="P273" s="198"/>
      <c r="Q273" s="198"/>
      <c r="R273" s="198"/>
      <c r="S273" s="198"/>
      <c r="T273" s="198"/>
      <c r="U273" s="198"/>
      <c r="V273" s="198"/>
      <c r="W273" s="191"/>
      <c r="X273" s="191"/>
      <c r="Y273" s="191"/>
      <c r="Z273" s="191"/>
      <c r="AA273" s="191"/>
      <c r="AB273" s="191"/>
      <c r="AC273" s="191"/>
    </row>
    <row r="274" spans="1:29">
      <c r="A274" s="198"/>
      <c r="B274" s="198"/>
      <c r="C274" s="198"/>
      <c r="D274" s="198"/>
      <c r="E274" s="198"/>
      <c r="F274" s="198"/>
      <c r="G274" s="198"/>
      <c r="H274" s="198"/>
      <c r="I274" s="198"/>
      <c r="J274" s="198"/>
      <c r="K274" s="198"/>
      <c r="L274" s="198"/>
      <c r="M274" s="198"/>
      <c r="N274" s="198"/>
      <c r="O274" s="198"/>
      <c r="P274" s="198"/>
      <c r="Q274" s="198"/>
      <c r="R274" s="198"/>
      <c r="S274" s="198"/>
      <c r="T274" s="198"/>
      <c r="U274" s="198"/>
      <c r="V274" s="198"/>
      <c r="W274" s="191"/>
      <c r="X274" s="191"/>
      <c r="Y274" s="191"/>
      <c r="Z274" s="191"/>
      <c r="AA274" s="191"/>
      <c r="AB274" s="191"/>
      <c r="AC274" s="191"/>
    </row>
    <row r="275" spans="1:29">
      <c r="A275" s="198"/>
      <c r="B275" s="198"/>
      <c r="C275" s="198"/>
      <c r="D275" s="198"/>
      <c r="E275" s="198"/>
      <c r="F275" s="198"/>
      <c r="G275" s="198"/>
      <c r="H275" s="198"/>
      <c r="I275" s="198"/>
      <c r="J275" s="198"/>
      <c r="K275" s="198"/>
      <c r="L275" s="198"/>
      <c r="M275" s="198"/>
      <c r="N275" s="198"/>
      <c r="O275" s="198"/>
      <c r="P275" s="198"/>
      <c r="Q275" s="198"/>
      <c r="R275" s="198"/>
      <c r="S275" s="198"/>
      <c r="T275" s="198"/>
      <c r="U275" s="198"/>
      <c r="V275" s="198"/>
      <c r="W275" s="191"/>
      <c r="X275" s="191"/>
      <c r="Y275" s="191"/>
      <c r="Z275" s="191"/>
      <c r="AA275" s="191"/>
      <c r="AB275" s="191"/>
      <c r="AC275" s="191"/>
    </row>
    <row r="276" spans="1:29">
      <c r="A276" s="198"/>
      <c r="B276" s="198"/>
      <c r="C276" s="198"/>
      <c r="D276" s="198"/>
      <c r="E276" s="198"/>
      <c r="F276" s="198"/>
      <c r="G276" s="198"/>
      <c r="H276" s="198"/>
      <c r="I276" s="198"/>
      <c r="J276" s="198"/>
      <c r="K276" s="198"/>
      <c r="L276" s="198"/>
      <c r="M276" s="198"/>
      <c r="N276" s="198"/>
      <c r="O276" s="198"/>
      <c r="P276" s="198"/>
      <c r="Q276" s="198"/>
      <c r="R276" s="198"/>
      <c r="S276" s="198"/>
      <c r="T276" s="198"/>
      <c r="U276" s="198"/>
      <c r="V276" s="198"/>
      <c r="W276" s="191"/>
      <c r="X276" s="191"/>
      <c r="Y276" s="191"/>
      <c r="Z276" s="191"/>
      <c r="AA276" s="191"/>
      <c r="AB276" s="191"/>
      <c r="AC276" s="191"/>
    </row>
    <row r="277" spans="1:29">
      <c r="A277" s="198"/>
      <c r="B277" s="198"/>
      <c r="C277" s="198"/>
      <c r="D277" s="198"/>
      <c r="E277" s="198"/>
      <c r="F277" s="198"/>
      <c r="G277" s="198"/>
      <c r="H277" s="198"/>
      <c r="I277" s="198"/>
      <c r="J277" s="198"/>
      <c r="K277" s="198"/>
      <c r="L277" s="198"/>
      <c r="M277" s="198"/>
      <c r="N277" s="198"/>
      <c r="O277" s="198"/>
      <c r="P277" s="198"/>
      <c r="Q277" s="198"/>
      <c r="R277" s="198"/>
      <c r="S277" s="198"/>
      <c r="T277" s="198"/>
      <c r="U277" s="198"/>
      <c r="V277" s="198"/>
      <c r="W277" s="191"/>
      <c r="X277" s="191"/>
      <c r="Y277" s="191"/>
      <c r="Z277" s="191"/>
      <c r="AA277" s="191"/>
      <c r="AB277" s="191"/>
      <c r="AC277" s="191"/>
    </row>
    <row r="278" spans="1:29">
      <c r="A278" s="198"/>
      <c r="B278" s="198"/>
      <c r="C278" s="198"/>
      <c r="D278" s="198"/>
      <c r="E278" s="198"/>
      <c r="F278" s="198"/>
      <c r="G278" s="198"/>
      <c r="H278" s="198"/>
      <c r="I278" s="198"/>
      <c r="J278" s="198"/>
      <c r="K278" s="198"/>
      <c r="L278" s="198"/>
      <c r="M278" s="198"/>
      <c r="N278" s="198"/>
      <c r="O278" s="198"/>
      <c r="P278" s="198"/>
      <c r="Q278" s="198"/>
      <c r="R278" s="198"/>
      <c r="S278" s="198"/>
      <c r="T278" s="198"/>
      <c r="U278" s="198"/>
      <c r="V278" s="198"/>
      <c r="W278" s="191"/>
      <c r="X278" s="191"/>
      <c r="Y278" s="191"/>
      <c r="Z278" s="191"/>
      <c r="AA278" s="191"/>
      <c r="AB278" s="191"/>
      <c r="AC278" s="191"/>
    </row>
    <row r="279" spans="1:29">
      <c r="A279" s="198"/>
      <c r="B279" s="198"/>
      <c r="C279" s="198"/>
      <c r="D279" s="198"/>
      <c r="E279" s="198"/>
      <c r="F279" s="198"/>
      <c r="G279" s="198"/>
      <c r="H279" s="198"/>
      <c r="I279" s="198"/>
      <c r="J279" s="198"/>
      <c r="K279" s="198"/>
      <c r="L279" s="198"/>
      <c r="M279" s="198"/>
      <c r="N279" s="198"/>
      <c r="O279" s="198"/>
      <c r="P279" s="198"/>
      <c r="Q279" s="198"/>
      <c r="R279" s="198"/>
      <c r="S279" s="198"/>
      <c r="T279" s="198"/>
      <c r="U279" s="198"/>
      <c r="V279" s="198"/>
      <c r="W279" s="191"/>
      <c r="X279" s="191"/>
      <c r="Y279" s="191"/>
      <c r="Z279" s="191"/>
      <c r="AA279" s="191"/>
      <c r="AB279" s="191"/>
      <c r="AC279" s="191"/>
    </row>
    <row r="280" spans="1:29">
      <c r="A280" s="198"/>
      <c r="B280" s="198"/>
      <c r="C280" s="198"/>
      <c r="D280" s="198"/>
      <c r="E280" s="198"/>
      <c r="F280" s="198"/>
      <c r="G280" s="198"/>
      <c r="H280" s="198"/>
      <c r="I280" s="198"/>
      <c r="J280" s="198"/>
      <c r="K280" s="198"/>
      <c r="L280" s="198"/>
      <c r="M280" s="198"/>
      <c r="N280" s="198"/>
      <c r="O280" s="198"/>
      <c r="P280" s="198"/>
      <c r="Q280" s="198"/>
      <c r="R280" s="198"/>
      <c r="S280" s="198"/>
      <c r="T280" s="198"/>
      <c r="U280" s="198"/>
      <c r="V280" s="198"/>
      <c r="W280" s="191"/>
      <c r="X280" s="191"/>
      <c r="Y280" s="191"/>
      <c r="Z280" s="191"/>
      <c r="AA280" s="191"/>
      <c r="AB280" s="191"/>
      <c r="AC280" s="191"/>
    </row>
    <row r="281" spans="1:29">
      <c r="A281" s="198"/>
      <c r="B281" s="198"/>
      <c r="C281" s="198"/>
      <c r="D281" s="198"/>
      <c r="E281" s="198"/>
      <c r="F281" s="198"/>
      <c r="G281" s="198"/>
      <c r="H281" s="198"/>
      <c r="I281" s="198"/>
      <c r="J281" s="198"/>
      <c r="K281" s="198"/>
      <c r="L281" s="198"/>
      <c r="M281" s="198"/>
      <c r="N281" s="198"/>
      <c r="O281" s="198"/>
      <c r="P281" s="198"/>
      <c r="Q281" s="198"/>
      <c r="R281" s="198"/>
      <c r="S281" s="198"/>
      <c r="T281" s="198"/>
      <c r="U281" s="198"/>
      <c r="V281" s="198"/>
      <c r="W281" s="191"/>
      <c r="X281" s="191"/>
      <c r="Y281" s="191"/>
      <c r="Z281" s="191"/>
      <c r="AA281" s="191"/>
      <c r="AB281" s="191"/>
      <c r="AC281" s="191"/>
    </row>
    <row r="282" spans="1:29">
      <c r="A282" s="198"/>
      <c r="B282" s="198"/>
      <c r="C282" s="198"/>
      <c r="D282" s="198"/>
      <c r="E282" s="198"/>
      <c r="F282" s="198"/>
      <c r="G282" s="198"/>
      <c r="H282" s="198"/>
      <c r="I282" s="198"/>
      <c r="J282" s="198"/>
      <c r="K282" s="198"/>
      <c r="L282" s="198"/>
      <c r="M282" s="198"/>
      <c r="N282" s="198"/>
      <c r="O282" s="198"/>
      <c r="P282" s="198"/>
      <c r="Q282" s="198"/>
      <c r="R282" s="198"/>
      <c r="S282" s="198"/>
      <c r="T282" s="198"/>
      <c r="U282" s="198"/>
      <c r="V282" s="198"/>
      <c r="W282" s="191"/>
      <c r="X282" s="191"/>
      <c r="Y282" s="191"/>
      <c r="Z282" s="191"/>
      <c r="AA282" s="191"/>
      <c r="AB282" s="191"/>
      <c r="AC282" s="191"/>
    </row>
    <row r="283" spans="1:29">
      <c r="A283" s="198"/>
      <c r="B283" s="198"/>
      <c r="C283" s="198"/>
      <c r="D283" s="198"/>
      <c r="E283" s="198"/>
      <c r="F283" s="198"/>
      <c r="G283" s="198"/>
      <c r="H283" s="198"/>
      <c r="I283" s="198"/>
      <c r="J283" s="198"/>
      <c r="K283" s="198"/>
      <c r="L283" s="198"/>
      <c r="M283" s="198"/>
      <c r="N283" s="198"/>
      <c r="O283" s="198"/>
      <c r="P283" s="198"/>
      <c r="Q283" s="198"/>
      <c r="R283" s="198"/>
      <c r="S283" s="198"/>
      <c r="T283" s="198"/>
      <c r="U283" s="198"/>
      <c r="V283" s="198"/>
      <c r="W283" s="191"/>
      <c r="X283" s="191"/>
      <c r="Y283" s="191"/>
      <c r="Z283" s="191"/>
      <c r="AA283" s="191"/>
      <c r="AB283" s="191"/>
      <c r="AC283" s="191"/>
    </row>
    <row r="284" spans="1:29">
      <c r="A284" s="198"/>
      <c r="B284" s="198"/>
      <c r="C284" s="198"/>
      <c r="D284" s="198"/>
      <c r="E284" s="198"/>
      <c r="F284" s="198"/>
      <c r="G284" s="198"/>
      <c r="H284" s="198"/>
      <c r="I284" s="198"/>
      <c r="J284" s="198"/>
      <c r="K284" s="198"/>
      <c r="L284" s="198"/>
      <c r="M284" s="198"/>
      <c r="N284" s="198"/>
      <c r="O284" s="198"/>
      <c r="P284" s="198"/>
      <c r="Q284" s="198"/>
      <c r="R284" s="198"/>
      <c r="S284" s="198"/>
      <c r="T284" s="198"/>
      <c r="U284" s="198"/>
      <c r="V284" s="198"/>
      <c r="W284" s="191"/>
      <c r="X284" s="191"/>
      <c r="Y284" s="191"/>
      <c r="Z284" s="191"/>
      <c r="AA284" s="191"/>
      <c r="AB284" s="191"/>
      <c r="AC284" s="191"/>
    </row>
    <row r="285" spans="1:29">
      <c r="A285" s="198"/>
      <c r="B285" s="198"/>
      <c r="C285" s="198"/>
      <c r="D285" s="198"/>
      <c r="E285" s="198"/>
      <c r="F285" s="198"/>
      <c r="G285" s="198"/>
      <c r="H285" s="198"/>
      <c r="I285" s="198"/>
      <c r="J285" s="198"/>
      <c r="K285" s="198"/>
      <c r="L285" s="198"/>
      <c r="M285" s="198"/>
      <c r="N285" s="198"/>
      <c r="O285" s="198"/>
      <c r="P285" s="198"/>
      <c r="Q285" s="198"/>
      <c r="R285" s="198"/>
      <c r="S285" s="198"/>
      <c r="T285" s="198"/>
      <c r="U285" s="198"/>
      <c r="V285" s="198"/>
      <c r="W285" s="191"/>
      <c r="X285" s="191"/>
      <c r="Y285" s="191"/>
      <c r="Z285" s="191"/>
      <c r="AA285" s="191"/>
      <c r="AB285" s="191"/>
      <c r="AC285" s="191"/>
    </row>
    <row r="286" spans="1:29">
      <c r="A286" s="198"/>
      <c r="B286" s="198"/>
      <c r="C286" s="198"/>
      <c r="D286" s="198"/>
      <c r="E286" s="198"/>
      <c r="F286" s="198"/>
      <c r="G286" s="198"/>
      <c r="H286" s="198"/>
      <c r="I286" s="198"/>
      <c r="J286" s="198"/>
      <c r="K286" s="198"/>
      <c r="L286" s="198"/>
      <c r="M286" s="198"/>
      <c r="N286" s="198"/>
      <c r="O286" s="198"/>
      <c r="P286" s="198"/>
      <c r="Q286" s="198"/>
      <c r="R286" s="198"/>
      <c r="S286" s="198"/>
      <c r="T286" s="198"/>
      <c r="U286" s="198"/>
      <c r="V286" s="198"/>
      <c r="W286" s="191"/>
      <c r="X286" s="191"/>
      <c r="Y286" s="191"/>
      <c r="Z286" s="191"/>
      <c r="AA286" s="191"/>
      <c r="AB286" s="191"/>
      <c r="AC286" s="191"/>
    </row>
    <row r="287" spans="1:29">
      <c r="A287" s="198"/>
      <c r="B287" s="198"/>
      <c r="C287" s="198"/>
      <c r="D287" s="198"/>
      <c r="E287" s="198"/>
      <c r="F287" s="198"/>
      <c r="G287" s="198"/>
      <c r="H287" s="198"/>
      <c r="I287" s="198"/>
      <c r="J287" s="198"/>
      <c r="K287" s="198"/>
      <c r="L287" s="198"/>
      <c r="M287" s="198"/>
      <c r="N287" s="198"/>
      <c r="O287" s="198"/>
      <c r="P287" s="198"/>
      <c r="Q287" s="198"/>
      <c r="R287" s="198"/>
      <c r="S287" s="198"/>
      <c r="T287" s="198"/>
      <c r="U287" s="198"/>
      <c r="V287" s="198"/>
      <c r="W287" s="191"/>
      <c r="X287" s="191"/>
      <c r="Y287" s="191"/>
      <c r="Z287" s="191"/>
      <c r="AA287" s="191"/>
      <c r="AB287" s="191"/>
      <c r="AC287" s="191"/>
    </row>
    <row r="288" spans="1:29">
      <c r="A288" s="198"/>
      <c r="B288" s="198"/>
      <c r="C288" s="198"/>
      <c r="D288" s="198"/>
      <c r="E288" s="198"/>
      <c r="F288" s="198"/>
      <c r="G288" s="198"/>
      <c r="H288" s="198"/>
      <c r="I288" s="198"/>
      <c r="J288" s="198"/>
      <c r="K288" s="198"/>
      <c r="L288" s="198"/>
      <c r="M288" s="198"/>
      <c r="N288" s="198"/>
      <c r="O288" s="198"/>
      <c r="P288" s="198"/>
      <c r="Q288" s="198"/>
      <c r="R288" s="198"/>
      <c r="S288" s="198"/>
      <c r="T288" s="198"/>
      <c r="U288" s="198"/>
      <c r="V288" s="198"/>
      <c r="W288" s="191"/>
      <c r="X288" s="191"/>
      <c r="Y288" s="191"/>
      <c r="Z288" s="191"/>
      <c r="AA288" s="191"/>
      <c r="AB288" s="191"/>
      <c r="AC288" s="191"/>
    </row>
    <row r="289" spans="1:29">
      <c r="A289" s="198"/>
      <c r="B289" s="198"/>
      <c r="C289" s="198"/>
      <c r="D289" s="198"/>
      <c r="E289" s="198"/>
      <c r="F289" s="198"/>
      <c r="G289" s="198"/>
      <c r="H289" s="198"/>
      <c r="I289" s="198"/>
      <c r="J289" s="198"/>
      <c r="K289" s="198"/>
      <c r="L289" s="198"/>
      <c r="M289" s="198"/>
      <c r="N289" s="198"/>
      <c r="O289" s="198"/>
      <c r="P289" s="198"/>
      <c r="Q289" s="198"/>
      <c r="R289" s="198"/>
      <c r="S289" s="198"/>
      <c r="T289" s="198"/>
      <c r="U289" s="198"/>
      <c r="V289" s="198"/>
      <c r="W289" s="191"/>
      <c r="X289" s="191"/>
      <c r="Y289" s="191"/>
      <c r="Z289" s="191"/>
      <c r="AA289" s="191"/>
      <c r="AB289" s="191"/>
      <c r="AC289" s="191"/>
    </row>
    <row r="290" spans="1:29">
      <c r="A290" s="198"/>
      <c r="B290" s="198"/>
      <c r="C290" s="198"/>
      <c r="D290" s="198"/>
      <c r="E290" s="198"/>
      <c r="F290" s="198"/>
      <c r="G290" s="198"/>
      <c r="H290" s="198"/>
      <c r="I290" s="198"/>
      <c r="J290" s="198"/>
      <c r="K290" s="198"/>
      <c r="L290" s="198"/>
      <c r="M290" s="198"/>
      <c r="N290" s="198"/>
      <c r="O290" s="198"/>
      <c r="P290" s="198"/>
      <c r="Q290" s="198"/>
      <c r="R290" s="198"/>
      <c r="S290" s="198"/>
      <c r="T290" s="198"/>
      <c r="U290" s="198"/>
      <c r="V290" s="198"/>
      <c r="W290" s="191"/>
      <c r="X290" s="191"/>
      <c r="Y290" s="191"/>
      <c r="Z290" s="191"/>
      <c r="AA290" s="191"/>
      <c r="AB290" s="191"/>
      <c r="AC290" s="191"/>
    </row>
    <row r="291" spans="1:29">
      <c r="A291" s="198"/>
      <c r="B291" s="198"/>
      <c r="C291" s="198"/>
      <c r="D291" s="198"/>
      <c r="E291" s="198"/>
      <c r="F291" s="198"/>
      <c r="G291" s="198"/>
      <c r="H291" s="198"/>
      <c r="I291" s="198"/>
      <c r="J291" s="198"/>
      <c r="K291" s="198"/>
      <c r="L291" s="198"/>
      <c r="M291" s="198"/>
      <c r="N291" s="198"/>
      <c r="O291" s="198"/>
      <c r="P291" s="198"/>
      <c r="Q291" s="198"/>
      <c r="R291" s="198"/>
      <c r="S291" s="198"/>
      <c r="T291" s="198"/>
      <c r="U291" s="198"/>
      <c r="V291" s="198"/>
      <c r="W291" s="191"/>
      <c r="X291" s="191"/>
      <c r="Y291" s="191"/>
      <c r="Z291" s="191"/>
      <c r="AA291" s="191"/>
      <c r="AB291" s="191"/>
      <c r="AC291" s="191"/>
    </row>
    <row r="292" spans="1:29">
      <c r="A292" s="198"/>
      <c r="B292" s="198"/>
      <c r="C292" s="198"/>
      <c r="D292" s="198"/>
      <c r="E292" s="198"/>
      <c r="F292" s="198"/>
      <c r="G292" s="198"/>
      <c r="H292" s="198"/>
      <c r="I292" s="198"/>
      <c r="J292" s="198"/>
      <c r="K292" s="198"/>
      <c r="L292" s="198"/>
      <c r="M292" s="198"/>
      <c r="N292" s="198"/>
      <c r="O292" s="198"/>
      <c r="P292" s="198"/>
      <c r="Q292" s="198"/>
      <c r="R292" s="198"/>
      <c r="S292" s="198"/>
      <c r="T292" s="198"/>
      <c r="U292" s="198"/>
      <c r="V292" s="198"/>
      <c r="W292" s="191"/>
      <c r="X292" s="191"/>
      <c r="Y292" s="191"/>
      <c r="Z292" s="191"/>
      <c r="AA292" s="191"/>
      <c r="AB292" s="191"/>
      <c r="AC292" s="191"/>
    </row>
    <row r="293" spans="1:29">
      <c r="A293" s="198"/>
      <c r="B293" s="198"/>
      <c r="C293" s="198"/>
      <c r="D293" s="198"/>
      <c r="E293" s="198"/>
      <c r="F293" s="198"/>
      <c r="G293" s="198"/>
      <c r="H293" s="198"/>
      <c r="I293" s="198"/>
      <c r="J293" s="198"/>
      <c r="K293" s="198"/>
      <c r="L293" s="198"/>
      <c r="M293" s="198"/>
      <c r="N293" s="198"/>
      <c r="O293" s="198"/>
      <c r="P293" s="198"/>
      <c r="Q293" s="198"/>
      <c r="R293" s="198"/>
      <c r="S293" s="198"/>
      <c r="T293" s="198"/>
      <c r="U293" s="198"/>
      <c r="V293" s="198"/>
      <c r="W293" s="191"/>
      <c r="X293" s="191"/>
      <c r="Y293" s="191"/>
      <c r="Z293" s="191"/>
      <c r="AA293" s="191"/>
      <c r="AB293" s="191"/>
      <c r="AC293" s="191"/>
    </row>
    <row r="294" spans="1:29">
      <c r="A294" s="198"/>
      <c r="B294" s="198"/>
      <c r="C294" s="198"/>
      <c r="D294" s="198"/>
      <c r="E294" s="198"/>
      <c r="F294" s="198"/>
      <c r="G294" s="198"/>
      <c r="H294" s="198"/>
      <c r="I294" s="198"/>
      <c r="J294" s="198"/>
      <c r="K294" s="198"/>
      <c r="L294" s="198"/>
      <c r="M294" s="198"/>
      <c r="N294" s="198"/>
      <c r="O294" s="198"/>
      <c r="P294" s="198"/>
      <c r="Q294" s="198"/>
      <c r="R294" s="198"/>
      <c r="S294" s="198"/>
      <c r="T294" s="198"/>
      <c r="U294" s="198"/>
      <c r="V294" s="198"/>
      <c r="W294" s="191"/>
      <c r="X294" s="191"/>
      <c r="Y294" s="191"/>
      <c r="Z294" s="191"/>
      <c r="AA294" s="191"/>
      <c r="AB294" s="191"/>
      <c r="AC294" s="191"/>
    </row>
    <row r="295" spans="1:29">
      <c r="A295" s="198"/>
      <c r="B295" s="198"/>
      <c r="C295" s="198"/>
      <c r="D295" s="198"/>
      <c r="E295" s="198"/>
      <c r="F295" s="198"/>
      <c r="G295" s="198"/>
      <c r="H295" s="198"/>
      <c r="I295" s="198"/>
      <c r="J295" s="198"/>
      <c r="K295" s="198"/>
      <c r="L295" s="198"/>
      <c r="M295" s="198"/>
      <c r="N295" s="198"/>
      <c r="O295" s="198"/>
      <c r="P295" s="198"/>
      <c r="Q295" s="198"/>
      <c r="R295" s="198"/>
      <c r="S295" s="198"/>
      <c r="T295" s="198"/>
      <c r="U295" s="198"/>
      <c r="V295" s="198"/>
      <c r="W295" s="191"/>
      <c r="X295" s="191"/>
      <c r="Y295" s="191"/>
      <c r="Z295" s="191"/>
      <c r="AA295" s="191"/>
      <c r="AB295" s="191"/>
      <c r="AC295" s="191"/>
    </row>
    <row r="296" spans="1:29">
      <c r="A296" s="198"/>
      <c r="B296" s="198"/>
      <c r="C296" s="198"/>
      <c r="D296" s="198"/>
      <c r="E296" s="198"/>
      <c r="F296" s="198"/>
      <c r="G296" s="198"/>
      <c r="H296" s="198"/>
      <c r="I296" s="198"/>
      <c r="J296" s="198"/>
      <c r="K296" s="198"/>
      <c r="L296" s="198"/>
      <c r="M296" s="198"/>
      <c r="N296" s="198"/>
      <c r="O296" s="198"/>
      <c r="P296" s="198"/>
      <c r="Q296" s="198"/>
      <c r="R296" s="198"/>
      <c r="S296" s="198"/>
      <c r="T296" s="198"/>
      <c r="U296" s="198"/>
      <c r="V296" s="198"/>
      <c r="W296" s="191"/>
      <c r="X296" s="191"/>
      <c r="Y296" s="191"/>
      <c r="Z296" s="191"/>
      <c r="AA296" s="191"/>
      <c r="AB296" s="191"/>
      <c r="AC296" s="191"/>
    </row>
    <row r="297" spans="1:29">
      <c r="A297" s="198"/>
      <c r="B297" s="198"/>
      <c r="C297" s="198"/>
      <c r="D297" s="198"/>
      <c r="E297" s="198"/>
      <c r="F297" s="198"/>
      <c r="G297" s="198"/>
      <c r="H297" s="198"/>
      <c r="I297" s="198"/>
      <c r="J297" s="198"/>
      <c r="K297" s="198"/>
      <c r="L297" s="198"/>
      <c r="M297" s="198"/>
      <c r="N297" s="198"/>
      <c r="O297" s="198"/>
      <c r="P297" s="198"/>
      <c r="Q297" s="198"/>
      <c r="R297" s="198"/>
      <c r="S297" s="198"/>
      <c r="T297" s="198"/>
      <c r="U297" s="198"/>
      <c r="V297" s="198"/>
      <c r="W297" s="191"/>
      <c r="X297" s="191"/>
      <c r="Y297" s="191"/>
      <c r="Z297" s="191"/>
      <c r="AA297" s="191"/>
      <c r="AB297" s="191"/>
      <c r="AC297" s="191"/>
    </row>
    <row r="298" spans="1:29">
      <c r="A298" s="198"/>
      <c r="B298" s="198"/>
      <c r="C298" s="198"/>
      <c r="D298" s="198"/>
      <c r="E298" s="198"/>
      <c r="F298" s="198"/>
      <c r="G298" s="198"/>
      <c r="H298" s="198"/>
      <c r="I298" s="198"/>
      <c r="J298" s="198"/>
      <c r="K298" s="198"/>
      <c r="L298" s="198"/>
      <c r="M298" s="198"/>
      <c r="N298" s="198"/>
      <c r="O298" s="198"/>
      <c r="P298" s="198"/>
      <c r="Q298" s="198"/>
      <c r="R298" s="198"/>
      <c r="S298" s="198"/>
      <c r="T298" s="198"/>
      <c r="U298" s="198"/>
      <c r="V298" s="198"/>
      <c r="W298" s="191"/>
      <c r="X298" s="191"/>
      <c r="Y298" s="191"/>
      <c r="Z298" s="191"/>
      <c r="AA298" s="191"/>
      <c r="AB298" s="191"/>
      <c r="AC298" s="191"/>
    </row>
    <row r="299" spans="1:29">
      <c r="A299" s="198"/>
      <c r="B299" s="198"/>
      <c r="C299" s="198"/>
      <c r="D299" s="198"/>
      <c r="E299" s="198"/>
      <c r="F299" s="198"/>
      <c r="G299" s="198"/>
      <c r="H299" s="198"/>
      <c r="I299" s="198"/>
      <c r="J299" s="198"/>
      <c r="K299" s="198"/>
      <c r="L299" s="198"/>
      <c r="M299" s="198"/>
      <c r="N299" s="198"/>
      <c r="O299" s="198"/>
      <c r="P299" s="198"/>
      <c r="Q299" s="198"/>
      <c r="R299" s="198"/>
      <c r="S299" s="198"/>
      <c r="T299" s="198"/>
      <c r="U299" s="198"/>
      <c r="V299" s="198"/>
      <c r="W299" s="191"/>
      <c r="X299" s="191"/>
      <c r="Y299" s="191"/>
      <c r="Z299" s="191"/>
      <c r="AA299" s="191"/>
      <c r="AB299" s="191"/>
      <c r="AC299" s="191"/>
    </row>
    <row r="300" spans="1:29">
      <c r="A300" s="198"/>
      <c r="B300" s="198"/>
      <c r="C300" s="198"/>
      <c r="D300" s="198"/>
      <c r="E300" s="198"/>
      <c r="F300" s="198"/>
      <c r="G300" s="198"/>
      <c r="H300" s="198"/>
      <c r="I300" s="198"/>
      <c r="J300" s="198"/>
      <c r="K300" s="198"/>
      <c r="L300" s="198"/>
      <c r="M300" s="198"/>
      <c r="N300" s="198"/>
      <c r="O300" s="198"/>
      <c r="P300" s="198"/>
      <c r="Q300" s="198"/>
      <c r="R300" s="198"/>
      <c r="S300" s="198"/>
      <c r="T300" s="198"/>
      <c r="U300" s="198"/>
      <c r="V300" s="198"/>
      <c r="W300" s="191"/>
      <c r="X300" s="191"/>
      <c r="Y300" s="191"/>
      <c r="Z300" s="191"/>
      <c r="AA300" s="191"/>
      <c r="AB300" s="191"/>
      <c r="AC300" s="191"/>
    </row>
    <row r="301" spans="1:29">
      <c r="A301" s="198"/>
      <c r="B301" s="198"/>
      <c r="C301" s="198"/>
      <c r="D301" s="198"/>
      <c r="E301" s="198"/>
      <c r="F301" s="198"/>
      <c r="G301" s="198"/>
      <c r="H301" s="198"/>
      <c r="I301" s="198"/>
      <c r="J301" s="198"/>
      <c r="K301" s="198"/>
      <c r="L301" s="198"/>
      <c r="M301" s="198"/>
      <c r="N301" s="198"/>
      <c r="O301" s="198"/>
      <c r="P301" s="198"/>
      <c r="Q301" s="198"/>
      <c r="R301" s="198"/>
      <c r="S301" s="198"/>
      <c r="T301" s="198"/>
      <c r="U301" s="198"/>
      <c r="V301" s="198"/>
      <c r="W301" s="191"/>
      <c r="X301" s="191"/>
      <c r="Y301" s="191"/>
      <c r="Z301" s="191"/>
      <c r="AA301" s="191"/>
      <c r="AB301" s="191"/>
      <c r="AC301" s="191"/>
    </row>
    <row r="302" spans="1:29">
      <c r="A302" s="198"/>
      <c r="B302" s="198"/>
      <c r="C302" s="198"/>
      <c r="D302" s="198"/>
      <c r="E302" s="198"/>
      <c r="F302" s="198"/>
      <c r="G302" s="198"/>
      <c r="H302" s="198"/>
      <c r="I302" s="198"/>
      <c r="J302" s="198"/>
      <c r="K302" s="198"/>
      <c r="L302" s="198"/>
      <c r="M302" s="198"/>
      <c r="N302" s="198"/>
      <c r="O302" s="198"/>
      <c r="P302" s="198"/>
      <c r="Q302" s="198"/>
      <c r="R302" s="198"/>
      <c r="S302" s="198"/>
      <c r="T302" s="198"/>
      <c r="U302" s="198"/>
      <c r="V302" s="198"/>
      <c r="W302" s="191"/>
      <c r="X302" s="191"/>
      <c r="Y302" s="191"/>
      <c r="Z302" s="191"/>
      <c r="AA302" s="191"/>
      <c r="AB302" s="191"/>
      <c r="AC302" s="191"/>
    </row>
    <row r="303" spans="1:29">
      <c r="A303" s="198"/>
      <c r="B303" s="198"/>
      <c r="C303" s="198"/>
      <c r="D303" s="198"/>
      <c r="E303" s="198"/>
      <c r="F303" s="198"/>
      <c r="G303" s="198"/>
      <c r="H303" s="198"/>
      <c r="I303" s="198"/>
      <c r="J303" s="198"/>
      <c r="K303" s="198"/>
      <c r="L303" s="198"/>
      <c r="M303" s="198"/>
      <c r="N303" s="198"/>
      <c r="O303" s="198"/>
      <c r="P303" s="198"/>
      <c r="Q303" s="198"/>
      <c r="R303" s="198"/>
      <c r="S303" s="198"/>
      <c r="T303" s="198"/>
      <c r="U303" s="198"/>
      <c r="V303" s="198"/>
      <c r="W303" s="191"/>
      <c r="X303" s="191"/>
      <c r="Y303" s="191"/>
      <c r="Z303" s="191"/>
      <c r="AA303" s="191"/>
      <c r="AB303" s="191"/>
      <c r="AC303" s="191"/>
    </row>
    <row r="304" spans="1:29">
      <c r="A304" s="198"/>
      <c r="B304" s="198"/>
      <c r="C304" s="198"/>
      <c r="D304" s="198"/>
      <c r="E304" s="198"/>
      <c r="F304" s="198"/>
      <c r="G304" s="198"/>
      <c r="H304" s="198"/>
      <c r="I304" s="198"/>
      <c r="J304" s="198"/>
      <c r="K304" s="198"/>
      <c r="L304" s="198"/>
      <c r="M304" s="198"/>
      <c r="N304" s="198"/>
      <c r="O304" s="198"/>
      <c r="P304" s="198"/>
      <c r="Q304" s="198"/>
      <c r="R304" s="198"/>
      <c r="S304" s="198"/>
      <c r="T304" s="198"/>
      <c r="U304" s="198"/>
      <c r="V304" s="198"/>
      <c r="W304" s="191"/>
      <c r="X304" s="191"/>
      <c r="Y304" s="191"/>
      <c r="Z304" s="191"/>
      <c r="AA304" s="191"/>
      <c r="AB304" s="191"/>
      <c r="AC304" s="191"/>
    </row>
    <row r="305" spans="1:29">
      <c r="A305" s="198"/>
      <c r="B305" s="198"/>
      <c r="C305" s="198"/>
      <c r="D305" s="198"/>
      <c r="E305" s="198"/>
      <c r="F305" s="198"/>
      <c r="G305" s="198"/>
      <c r="H305" s="198"/>
      <c r="I305" s="198"/>
      <c r="J305" s="198"/>
      <c r="K305" s="198"/>
      <c r="L305" s="198"/>
      <c r="M305" s="198"/>
      <c r="N305" s="198"/>
      <c r="O305" s="198"/>
      <c r="P305" s="198"/>
      <c r="Q305" s="198"/>
      <c r="R305" s="198"/>
      <c r="S305" s="198"/>
      <c r="T305" s="198"/>
      <c r="U305" s="198"/>
      <c r="V305" s="198"/>
      <c r="W305" s="191"/>
      <c r="X305" s="191"/>
      <c r="Y305" s="191"/>
      <c r="Z305" s="191"/>
      <c r="AA305" s="191"/>
      <c r="AB305" s="191"/>
      <c r="AC305" s="191"/>
    </row>
    <row r="306" spans="1:29">
      <c r="A306" s="198"/>
      <c r="B306" s="198"/>
      <c r="C306" s="198"/>
      <c r="D306" s="198"/>
      <c r="E306" s="198"/>
      <c r="F306" s="198"/>
      <c r="G306" s="198"/>
      <c r="H306" s="198"/>
      <c r="I306" s="198"/>
      <c r="J306" s="198"/>
      <c r="K306" s="198"/>
      <c r="L306" s="198"/>
      <c r="M306" s="198"/>
      <c r="N306" s="198"/>
      <c r="O306" s="198"/>
      <c r="P306" s="198"/>
      <c r="Q306" s="198"/>
      <c r="R306" s="198"/>
      <c r="S306" s="198"/>
      <c r="T306" s="198"/>
      <c r="U306" s="198"/>
      <c r="V306" s="198"/>
      <c r="W306" s="191"/>
      <c r="X306" s="191"/>
      <c r="Y306" s="191"/>
      <c r="Z306" s="191"/>
      <c r="AA306" s="191"/>
      <c r="AB306" s="191"/>
      <c r="AC306" s="191"/>
    </row>
    <row r="307" spans="1:29">
      <c r="A307" s="198"/>
      <c r="B307" s="198"/>
      <c r="C307" s="198"/>
      <c r="D307" s="198"/>
      <c r="E307" s="198"/>
      <c r="F307" s="198"/>
      <c r="G307" s="198"/>
      <c r="H307" s="198"/>
      <c r="I307" s="198"/>
      <c r="J307" s="198"/>
      <c r="K307" s="198"/>
      <c r="L307" s="198"/>
      <c r="M307" s="198"/>
      <c r="N307" s="198"/>
      <c r="O307" s="198"/>
      <c r="P307" s="198"/>
      <c r="Q307" s="198"/>
      <c r="R307" s="198"/>
      <c r="S307" s="198"/>
      <c r="T307" s="198"/>
      <c r="U307" s="198"/>
      <c r="V307" s="198"/>
      <c r="W307" s="191"/>
      <c r="X307" s="191"/>
      <c r="Y307" s="191"/>
      <c r="Z307" s="191"/>
      <c r="AA307" s="191"/>
      <c r="AB307" s="191"/>
      <c r="AC307" s="191"/>
    </row>
    <row r="308" spans="1:29">
      <c r="A308" s="198"/>
      <c r="B308" s="198"/>
      <c r="C308" s="198"/>
      <c r="D308" s="198"/>
      <c r="E308" s="198"/>
      <c r="F308" s="198"/>
      <c r="G308" s="198"/>
      <c r="H308" s="198"/>
      <c r="I308" s="198"/>
      <c r="J308" s="198"/>
      <c r="K308" s="198"/>
      <c r="L308" s="198"/>
      <c r="M308" s="198"/>
      <c r="N308" s="198"/>
      <c r="O308" s="198"/>
      <c r="P308" s="198"/>
      <c r="Q308" s="198"/>
      <c r="R308" s="198"/>
      <c r="S308" s="198"/>
      <c r="T308" s="198"/>
      <c r="U308" s="198"/>
      <c r="V308" s="198"/>
      <c r="W308" s="191"/>
      <c r="X308" s="191"/>
      <c r="Y308" s="191"/>
      <c r="Z308" s="191"/>
      <c r="AA308" s="191"/>
      <c r="AB308" s="191"/>
      <c r="AC308" s="191"/>
    </row>
    <row r="309" spans="1:29">
      <c r="A309" s="198"/>
      <c r="B309" s="198"/>
      <c r="C309" s="198"/>
      <c r="D309" s="198"/>
      <c r="E309" s="198"/>
      <c r="F309" s="198"/>
      <c r="G309" s="198"/>
      <c r="H309" s="198"/>
      <c r="I309" s="198"/>
      <c r="J309" s="198"/>
      <c r="K309" s="198"/>
      <c r="L309" s="198"/>
      <c r="M309" s="198"/>
      <c r="N309" s="198"/>
      <c r="O309" s="198"/>
      <c r="P309" s="198"/>
      <c r="Q309" s="198"/>
      <c r="R309" s="198"/>
      <c r="S309" s="198"/>
      <c r="T309" s="198"/>
      <c r="U309" s="198"/>
      <c r="V309" s="198"/>
      <c r="W309" s="191"/>
      <c r="X309" s="191"/>
      <c r="Y309" s="191"/>
      <c r="Z309" s="191"/>
      <c r="AA309" s="191"/>
      <c r="AB309" s="191"/>
      <c r="AC309" s="191"/>
    </row>
    <row r="310" spans="1:29">
      <c r="A310" s="198"/>
      <c r="B310" s="198"/>
      <c r="C310" s="198"/>
      <c r="D310" s="198"/>
      <c r="E310" s="198"/>
      <c r="F310" s="198"/>
      <c r="G310" s="198"/>
      <c r="H310" s="198"/>
      <c r="I310" s="198"/>
      <c r="J310" s="198"/>
      <c r="K310" s="198"/>
      <c r="L310" s="198"/>
      <c r="M310" s="198"/>
      <c r="N310" s="198"/>
      <c r="O310" s="198"/>
      <c r="P310" s="198"/>
      <c r="Q310" s="198"/>
      <c r="R310" s="198"/>
      <c r="S310" s="198"/>
      <c r="T310" s="198"/>
      <c r="U310" s="198"/>
      <c r="V310" s="198"/>
      <c r="W310" s="191"/>
      <c r="X310" s="191"/>
      <c r="Y310" s="191"/>
      <c r="Z310" s="191"/>
      <c r="AA310" s="191"/>
      <c r="AB310" s="191"/>
      <c r="AC310" s="191"/>
    </row>
    <row r="311" spans="1:29">
      <c r="A311" s="198"/>
      <c r="B311" s="198"/>
      <c r="C311" s="198"/>
      <c r="D311" s="198"/>
      <c r="E311" s="198"/>
      <c r="F311" s="198"/>
      <c r="G311" s="198"/>
      <c r="H311" s="198"/>
      <c r="I311" s="198"/>
      <c r="J311" s="198"/>
      <c r="K311" s="198"/>
      <c r="L311" s="198"/>
      <c r="M311" s="198"/>
      <c r="N311" s="198"/>
      <c r="O311" s="198"/>
      <c r="P311" s="198"/>
      <c r="Q311" s="198"/>
      <c r="R311" s="198"/>
      <c r="S311" s="198"/>
      <c r="T311" s="198"/>
      <c r="U311" s="198"/>
      <c r="V311" s="198"/>
      <c r="W311" s="191"/>
      <c r="X311" s="191"/>
      <c r="Y311" s="191"/>
      <c r="Z311" s="191"/>
      <c r="AA311" s="191"/>
      <c r="AB311" s="191"/>
      <c r="AC311" s="191"/>
    </row>
    <row r="312" spans="1:29">
      <c r="A312" s="198"/>
      <c r="B312" s="198"/>
      <c r="C312" s="198"/>
      <c r="D312" s="198"/>
      <c r="E312" s="198"/>
      <c r="F312" s="198"/>
      <c r="G312" s="198"/>
      <c r="H312" s="198"/>
      <c r="I312" s="198"/>
      <c r="J312" s="198"/>
      <c r="K312" s="198"/>
      <c r="L312" s="198"/>
      <c r="M312" s="198"/>
      <c r="N312" s="198"/>
      <c r="O312" s="198"/>
      <c r="P312" s="198"/>
      <c r="Q312" s="198"/>
      <c r="R312" s="198"/>
      <c r="S312" s="198"/>
      <c r="T312" s="198"/>
      <c r="U312" s="198"/>
      <c r="V312" s="198"/>
      <c r="W312" s="191"/>
      <c r="X312" s="191"/>
      <c r="Y312" s="191"/>
      <c r="Z312" s="191"/>
      <c r="AA312" s="191"/>
      <c r="AB312" s="191"/>
      <c r="AC312" s="191"/>
    </row>
    <row r="313" spans="1:29">
      <c r="A313" s="198"/>
      <c r="B313" s="198"/>
      <c r="C313" s="198"/>
      <c r="D313" s="198"/>
      <c r="E313" s="198"/>
      <c r="F313" s="198"/>
      <c r="G313" s="198"/>
      <c r="H313" s="198"/>
      <c r="I313" s="198"/>
      <c r="J313" s="198"/>
      <c r="K313" s="198"/>
      <c r="L313" s="198"/>
      <c r="M313" s="198"/>
      <c r="N313" s="198"/>
      <c r="O313" s="198"/>
      <c r="P313" s="198"/>
      <c r="Q313" s="198"/>
      <c r="R313" s="198"/>
      <c r="S313" s="198"/>
      <c r="T313" s="198"/>
      <c r="U313" s="198"/>
      <c r="V313" s="198"/>
      <c r="W313" s="191"/>
      <c r="X313" s="191"/>
      <c r="Y313" s="191"/>
      <c r="Z313" s="191"/>
      <c r="AA313" s="191"/>
      <c r="AB313" s="191"/>
      <c r="AC313" s="191"/>
    </row>
    <row r="314" spans="1:29">
      <c r="A314" s="198"/>
      <c r="B314" s="198"/>
      <c r="C314" s="198"/>
      <c r="D314" s="198"/>
      <c r="E314" s="198"/>
      <c r="F314" s="198"/>
      <c r="G314" s="198"/>
      <c r="H314" s="198"/>
      <c r="I314" s="198"/>
      <c r="J314" s="198"/>
      <c r="K314" s="198"/>
      <c r="L314" s="198"/>
      <c r="M314" s="198"/>
      <c r="N314" s="198"/>
      <c r="O314" s="198"/>
      <c r="P314" s="198"/>
      <c r="Q314" s="198"/>
      <c r="R314" s="198"/>
      <c r="S314" s="198"/>
      <c r="T314" s="198"/>
      <c r="U314" s="198"/>
      <c r="V314" s="198"/>
      <c r="W314" s="191"/>
      <c r="X314" s="191"/>
      <c r="Y314" s="191"/>
      <c r="Z314" s="191"/>
      <c r="AA314" s="191"/>
      <c r="AB314" s="191"/>
      <c r="AC314" s="191"/>
    </row>
    <row r="315" spans="1:29">
      <c r="A315" s="198"/>
      <c r="B315" s="198"/>
      <c r="C315" s="198"/>
      <c r="D315" s="198"/>
      <c r="E315" s="198"/>
      <c r="F315" s="198"/>
      <c r="G315" s="198"/>
      <c r="H315" s="198"/>
      <c r="I315" s="198"/>
      <c r="J315" s="198"/>
      <c r="K315" s="198"/>
      <c r="L315" s="198"/>
      <c r="M315" s="198"/>
      <c r="N315" s="198"/>
      <c r="O315" s="198"/>
      <c r="P315" s="198"/>
      <c r="Q315" s="198"/>
      <c r="R315" s="198"/>
      <c r="S315" s="198"/>
      <c r="T315" s="198"/>
      <c r="U315" s="198"/>
      <c r="V315" s="198"/>
      <c r="W315" s="191"/>
      <c r="X315" s="191"/>
      <c r="Y315" s="191"/>
      <c r="Z315" s="191"/>
      <c r="AA315" s="191"/>
      <c r="AB315" s="191"/>
      <c r="AC315" s="191"/>
    </row>
    <row r="316" spans="1:29">
      <c r="A316" s="198"/>
      <c r="B316" s="198"/>
      <c r="C316" s="198"/>
      <c r="D316" s="198"/>
      <c r="E316" s="198"/>
      <c r="F316" s="198"/>
      <c r="G316" s="198"/>
      <c r="H316" s="198"/>
      <c r="I316" s="198"/>
      <c r="J316" s="198"/>
      <c r="K316" s="198"/>
      <c r="L316" s="198"/>
      <c r="M316" s="198"/>
      <c r="N316" s="198"/>
      <c r="O316" s="198"/>
      <c r="P316" s="198"/>
      <c r="Q316" s="198"/>
      <c r="R316" s="198"/>
      <c r="S316" s="198"/>
      <c r="T316" s="198"/>
      <c r="U316" s="198"/>
      <c r="V316" s="198"/>
      <c r="W316" s="191"/>
      <c r="X316" s="191"/>
      <c r="Y316" s="191"/>
      <c r="Z316" s="191"/>
      <c r="AA316" s="191"/>
      <c r="AB316" s="191"/>
      <c r="AC316" s="191"/>
    </row>
    <row r="317" spans="1:29">
      <c r="A317" s="198"/>
      <c r="B317" s="198"/>
      <c r="C317" s="198"/>
      <c r="D317" s="198"/>
      <c r="E317" s="198"/>
      <c r="F317" s="198"/>
      <c r="G317" s="198"/>
      <c r="H317" s="198"/>
      <c r="I317" s="198"/>
      <c r="J317" s="198"/>
      <c r="K317" s="198"/>
      <c r="L317" s="198"/>
      <c r="M317" s="198"/>
      <c r="N317" s="198"/>
      <c r="O317" s="198"/>
      <c r="P317" s="198"/>
      <c r="Q317" s="198"/>
      <c r="R317" s="198"/>
      <c r="S317" s="198"/>
      <c r="T317" s="198"/>
      <c r="U317" s="198"/>
      <c r="V317" s="198"/>
      <c r="W317" s="191"/>
      <c r="X317" s="191"/>
      <c r="Y317" s="191"/>
      <c r="Z317" s="191"/>
      <c r="AA317" s="191"/>
      <c r="AB317" s="191"/>
      <c r="AC317" s="191"/>
    </row>
    <row r="318" spans="1:29">
      <c r="A318" s="198"/>
      <c r="B318" s="198"/>
      <c r="C318" s="198"/>
      <c r="D318" s="198"/>
      <c r="E318" s="198"/>
      <c r="F318" s="198"/>
      <c r="G318" s="198"/>
      <c r="H318" s="198"/>
      <c r="I318" s="198"/>
      <c r="J318" s="198"/>
      <c r="K318" s="198"/>
      <c r="L318" s="198"/>
      <c r="M318" s="198"/>
      <c r="N318" s="198"/>
      <c r="O318" s="198"/>
      <c r="P318" s="198"/>
      <c r="Q318" s="198"/>
      <c r="R318" s="198"/>
      <c r="S318" s="198"/>
      <c r="T318" s="198"/>
      <c r="U318" s="198"/>
      <c r="V318" s="198"/>
      <c r="W318" s="191"/>
      <c r="X318" s="191"/>
      <c r="Y318" s="191"/>
      <c r="Z318" s="191"/>
      <c r="AA318" s="191"/>
      <c r="AB318" s="191"/>
      <c r="AC318" s="191"/>
    </row>
    <row r="319" spans="1:29">
      <c r="A319" s="198"/>
      <c r="B319" s="198"/>
      <c r="C319" s="198"/>
      <c r="D319" s="198"/>
      <c r="E319" s="198"/>
      <c r="F319" s="198"/>
      <c r="G319" s="198"/>
      <c r="H319" s="198"/>
      <c r="I319" s="198"/>
      <c r="J319" s="198"/>
      <c r="K319" s="198"/>
      <c r="L319" s="198"/>
      <c r="M319" s="198"/>
      <c r="N319" s="198"/>
      <c r="O319" s="198"/>
      <c r="P319" s="198"/>
      <c r="Q319" s="198"/>
      <c r="R319" s="198"/>
      <c r="S319" s="198"/>
      <c r="T319" s="198"/>
      <c r="U319" s="198"/>
      <c r="V319" s="198"/>
      <c r="W319" s="191"/>
      <c r="X319" s="191"/>
      <c r="Y319" s="191"/>
      <c r="Z319" s="191"/>
      <c r="AA319" s="191"/>
      <c r="AB319" s="191"/>
      <c r="AC319" s="191"/>
    </row>
    <row r="320" spans="1:29">
      <c r="A320" s="198"/>
      <c r="B320" s="198"/>
      <c r="C320" s="198"/>
      <c r="D320" s="198"/>
      <c r="E320" s="198"/>
      <c r="F320" s="198"/>
      <c r="G320" s="198"/>
      <c r="H320" s="198"/>
      <c r="I320" s="198"/>
      <c r="J320" s="198"/>
      <c r="K320" s="198"/>
      <c r="L320" s="198"/>
      <c r="M320" s="198"/>
      <c r="N320" s="198"/>
      <c r="O320" s="198"/>
      <c r="P320" s="198"/>
      <c r="Q320" s="198"/>
      <c r="R320" s="198"/>
      <c r="S320" s="198"/>
      <c r="T320" s="198"/>
      <c r="U320" s="198"/>
      <c r="V320" s="198"/>
      <c r="W320" s="191"/>
      <c r="X320" s="191"/>
      <c r="Y320" s="191"/>
      <c r="Z320" s="191"/>
      <c r="AA320" s="191"/>
      <c r="AB320" s="191"/>
      <c r="AC320" s="191"/>
    </row>
    <row r="321" spans="1:29">
      <c r="A321" s="198"/>
      <c r="B321" s="198"/>
      <c r="C321" s="198"/>
      <c r="D321" s="198"/>
      <c r="E321" s="198"/>
      <c r="F321" s="198"/>
      <c r="G321" s="198"/>
      <c r="H321" s="198"/>
      <c r="I321" s="198"/>
      <c r="J321" s="198"/>
      <c r="K321" s="198"/>
      <c r="L321" s="198"/>
      <c r="M321" s="198"/>
      <c r="N321" s="198"/>
      <c r="O321" s="198"/>
      <c r="P321" s="198"/>
      <c r="Q321" s="198"/>
      <c r="R321" s="198"/>
      <c r="S321" s="198"/>
      <c r="T321" s="198"/>
      <c r="U321" s="198"/>
      <c r="V321" s="198"/>
      <c r="W321" s="191"/>
      <c r="X321" s="191"/>
      <c r="Y321" s="191"/>
      <c r="Z321" s="191"/>
      <c r="AA321" s="191"/>
      <c r="AB321" s="191"/>
      <c r="AC321" s="191"/>
    </row>
    <row r="322" spans="1:29">
      <c r="A322" s="198"/>
      <c r="B322" s="198"/>
      <c r="C322" s="198"/>
      <c r="D322" s="198"/>
      <c r="E322" s="198"/>
      <c r="F322" s="198"/>
      <c r="G322" s="198"/>
      <c r="H322" s="198"/>
      <c r="I322" s="198"/>
      <c r="J322" s="198"/>
      <c r="K322" s="198"/>
      <c r="L322" s="198"/>
      <c r="M322" s="198"/>
      <c r="N322" s="198"/>
      <c r="O322" s="198"/>
      <c r="P322" s="198"/>
      <c r="Q322" s="198"/>
      <c r="R322" s="198"/>
      <c r="S322" s="198"/>
      <c r="T322" s="198"/>
      <c r="U322" s="198"/>
      <c r="V322" s="198"/>
      <c r="W322" s="191"/>
      <c r="X322" s="191"/>
      <c r="Y322" s="191"/>
      <c r="Z322" s="191"/>
      <c r="AA322" s="191"/>
      <c r="AB322" s="191"/>
      <c r="AC322" s="191"/>
    </row>
    <row r="323" spans="1:29">
      <c r="A323" s="198"/>
      <c r="B323" s="198"/>
      <c r="C323" s="198"/>
      <c r="D323" s="198"/>
      <c r="E323" s="198"/>
      <c r="F323" s="198"/>
      <c r="G323" s="198"/>
      <c r="H323" s="198"/>
      <c r="I323" s="198"/>
      <c r="J323" s="198"/>
      <c r="K323" s="198"/>
      <c r="L323" s="198"/>
      <c r="M323" s="198"/>
      <c r="N323" s="198"/>
      <c r="O323" s="198"/>
      <c r="P323" s="198"/>
      <c r="Q323" s="198"/>
      <c r="R323" s="198"/>
      <c r="S323" s="198"/>
      <c r="T323" s="198"/>
      <c r="U323" s="198"/>
      <c r="V323" s="198"/>
      <c r="W323" s="191"/>
      <c r="X323" s="191"/>
      <c r="Y323" s="191"/>
      <c r="Z323" s="191"/>
      <c r="AA323" s="191"/>
      <c r="AB323" s="191"/>
      <c r="AC323" s="191"/>
    </row>
    <row r="324" spans="1:29">
      <c r="A324" s="198"/>
      <c r="B324" s="198"/>
      <c r="C324" s="198"/>
      <c r="D324" s="198"/>
      <c r="E324" s="198"/>
      <c r="F324" s="198"/>
      <c r="G324" s="198"/>
      <c r="H324" s="198"/>
      <c r="I324" s="198"/>
      <c r="J324" s="198"/>
      <c r="K324" s="198"/>
      <c r="L324" s="198"/>
      <c r="M324" s="198"/>
      <c r="N324" s="198"/>
      <c r="O324" s="198"/>
      <c r="P324" s="198"/>
      <c r="Q324" s="198"/>
      <c r="R324" s="198"/>
      <c r="S324" s="198"/>
      <c r="T324" s="198"/>
      <c r="U324" s="198"/>
      <c r="V324" s="198"/>
      <c r="W324" s="191"/>
      <c r="X324" s="191"/>
      <c r="Y324" s="191"/>
      <c r="Z324" s="191"/>
      <c r="AA324" s="191"/>
      <c r="AB324" s="191"/>
      <c r="AC324" s="191"/>
    </row>
    <row r="325" spans="1:29">
      <c r="A325" s="198"/>
      <c r="B325" s="198"/>
      <c r="C325" s="198"/>
      <c r="D325" s="198"/>
      <c r="E325" s="198"/>
      <c r="F325" s="198"/>
      <c r="G325" s="198"/>
      <c r="H325" s="198"/>
      <c r="I325" s="198"/>
      <c r="J325" s="198"/>
      <c r="K325" s="198"/>
      <c r="L325" s="198"/>
      <c r="M325" s="198"/>
      <c r="N325" s="198"/>
      <c r="O325" s="198"/>
      <c r="P325" s="198"/>
      <c r="Q325" s="198"/>
      <c r="R325" s="198"/>
      <c r="S325" s="198"/>
      <c r="T325" s="198"/>
      <c r="U325" s="198"/>
      <c r="V325" s="198"/>
      <c r="W325" s="191"/>
      <c r="X325" s="191"/>
      <c r="Y325" s="191"/>
      <c r="Z325" s="191"/>
      <c r="AA325" s="191"/>
      <c r="AB325" s="191"/>
      <c r="AC325" s="191"/>
    </row>
    <row r="326" spans="1:29">
      <c r="A326" s="198"/>
      <c r="B326" s="198"/>
      <c r="C326" s="198"/>
      <c r="D326" s="198"/>
      <c r="E326" s="198"/>
      <c r="F326" s="198"/>
      <c r="G326" s="198"/>
      <c r="H326" s="198"/>
      <c r="I326" s="198"/>
      <c r="J326" s="198"/>
      <c r="K326" s="198"/>
      <c r="L326" s="198"/>
      <c r="M326" s="198"/>
      <c r="N326" s="198"/>
      <c r="O326" s="198"/>
      <c r="P326" s="198"/>
      <c r="Q326" s="198"/>
      <c r="R326" s="198"/>
      <c r="S326" s="198"/>
      <c r="T326" s="198"/>
      <c r="U326" s="198"/>
      <c r="V326" s="198"/>
      <c r="W326" s="191"/>
      <c r="X326" s="191"/>
      <c r="Y326" s="191"/>
      <c r="Z326" s="191"/>
      <c r="AA326" s="191"/>
      <c r="AB326" s="191"/>
      <c r="AC326" s="191"/>
    </row>
    <row r="327" spans="1:29">
      <c r="A327" s="198"/>
      <c r="B327" s="198"/>
      <c r="C327" s="198"/>
      <c r="D327" s="198"/>
      <c r="E327" s="198"/>
      <c r="F327" s="198"/>
      <c r="G327" s="198"/>
      <c r="H327" s="198"/>
      <c r="I327" s="198"/>
      <c r="J327" s="198"/>
      <c r="K327" s="198"/>
      <c r="L327" s="198"/>
      <c r="M327" s="198"/>
      <c r="N327" s="198"/>
      <c r="O327" s="198"/>
      <c r="P327" s="198"/>
      <c r="Q327" s="198"/>
      <c r="R327" s="198"/>
      <c r="S327" s="198"/>
      <c r="T327" s="198"/>
      <c r="U327" s="198"/>
      <c r="V327" s="198"/>
      <c r="W327" s="191"/>
      <c r="X327" s="191"/>
      <c r="Y327" s="191"/>
      <c r="Z327" s="191"/>
      <c r="AA327" s="191"/>
      <c r="AB327" s="191"/>
      <c r="AC327" s="191"/>
    </row>
    <row r="328" spans="1:29">
      <c r="A328" s="198"/>
      <c r="B328" s="198"/>
      <c r="C328" s="198"/>
      <c r="D328" s="198"/>
      <c r="E328" s="198"/>
      <c r="F328" s="198"/>
      <c r="G328" s="198"/>
      <c r="H328" s="198"/>
      <c r="I328" s="198"/>
      <c r="J328" s="198"/>
      <c r="K328" s="198"/>
      <c r="L328" s="198"/>
      <c r="M328" s="198"/>
      <c r="N328" s="198"/>
      <c r="O328" s="198"/>
      <c r="P328" s="198"/>
      <c r="Q328" s="198"/>
      <c r="R328" s="198"/>
      <c r="S328" s="198"/>
      <c r="T328" s="198"/>
      <c r="U328" s="198"/>
      <c r="V328" s="198"/>
      <c r="W328" s="191"/>
      <c r="X328" s="191"/>
      <c r="Y328" s="191"/>
      <c r="Z328" s="191"/>
      <c r="AA328" s="191"/>
      <c r="AB328" s="191"/>
      <c r="AC328" s="191"/>
    </row>
    <row r="329" spans="1:29">
      <c r="A329" s="198"/>
      <c r="B329" s="198"/>
      <c r="C329" s="198"/>
      <c r="D329" s="198"/>
      <c r="E329" s="198"/>
      <c r="F329" s="198"/>
      <c r="G329" s="198"/>
      <c r="H329" s="198"/>
      <c r="I329" s="198"/>
      <c r="J329" s="198"/>
      <c r="K329" s="198"/>
      <c r="L329" s="198"/>
      <c r="M329" s="198"/>
      <c r="N329" s="198"/>
      <c r="O329" s="198"/>
      <c r="P329" s="198"/>
      <c r="Q329" s="198"/>
      <c r="R329" s="198"/>
      <c r="S329" s="198"/>
      <c r="T329" s="198"/>
      <c r="U329" s="198"/>
      <c r="V329" s="198"/>
      <c r="W329" s="191"/>
      <c r="X329" s="191"/>
      <c r="Y329" s="191"/>
      <c r="Z329" s="191"/>
      <c r="AA329" s="191"/>
      <c r="AB329" s="191"/>
      <c r="AC329" s="191"/>
    </row>
    <row r="330" spans="1:29">
      <c r="A330" s="198"/>
      <c r="B330" s="198"/>
      <c r="C330" s="198"/>
      <c r="D330" s="198"/>
      <c r="E330" s="198"/>
      <c r="F330" s="198"/>
      <c r="G330" s="198"/>
      <c r="H330" s="198"/>
      <c r="I330" s="198"/>
      <c r="J330" s="198"/>
      <c r="K330" s="198"/>
      <c r="L330" s="198"/>
      <c r="M330" s="198"/>
      <c r="N330" s="198"/>
      <c r="O330" s="198"/>
      <c r="P330" s="198"/>
      <c r="Q330" s="198"/>
      <c r="R330" s="198"/>
      <c r="S330" s="198"/>
      <c r="T330" s="198"/>
      <c r="U330" s="198"/>
      <c r="V330" s="198"/>
      <c r="W330" s="191"/>
      <c r="X330" s="191"/>
      <c r="Y330" s="191"/>
      <c r="Z330" s="191"/>
      <c r="AA330" s="191"/>
      <c r="AB330" s="191"/>
      <c r="AC330" s="191"/>
    </row>
    <row r="331" spans="1:29">
      <c r="A331" s="198"/>
      <c r="B331" s="198"/>
      <c r="C331" s="198"/>
      <c r="D331" s="198"/>
      <c r="E331" s="198"/>
      <c r="F331" s="198"/>
      <c r="G331" s="198"/>
      <c r="H331" s="198"/>
      <c r="I331" s="198"/>
      <c r="J331" s="198"/>
      <c r="K331" s="198"/>
      <c r="L331" s="198"/>
      <c r="M331" s="198"/>
      <c r="N331" s="198"/>
      <c r="O331" s="198"/>
      <c r="P331" s="198"/>
      <c r="Q331" s="198"/>
      <c r="R331" s="198"/>
      <c r="S331" s="198"/>
      <c r="T331" s="198"/>
      <c r="U331" s="198"/>
      <c r="V331" s="198"/>
      <c r="W331" s="191"/>
      <c r="X331" s="191"/>
      <c r="Y331" s="191"/>
      <c r="Z331" s="191"/>
      <c r="AA331" s="191"/>
      <c r="AB331" s="191"/>
      <c r="AC331" s="191"/>
    </row>
    <row r="332" spans="1:29">
      <c r="A332" s="198"/>
      <c r="B332" s="198"/>
      <c r="C332" s="198"/>
      <c r="D332" s="198"/>
      <c r="E332" s="198"/>
      <c r="F332" s="198"/>
      <c r="G332" s="198"/>
      <c r="H332" s="198"/>
      <c r="I332" s="198"/>
      <c r="J332" s="198"/>
      <c r="K332" s="198"/>
      <c r="L332" s="198"/>
      <c r="M332" s="198"/>
      <c r="N332" s="198"/>
      <c r="O332" s="198"/>
      <c r="P332" s="198"/>
      <c r="Q332" s="198"/>
      <c r="R332" s="198"/>
      <c r="S332" s="198"/>
      <c r="T332" s="198"/>
      <c r="U332" s="198"/>
      <c r="V332" s="198"/>
      <c r="W332" s="191"/>
      <c r="X332" s="191"/>
      <c r="Y332" s="191"/>
      <c r="Z332" s="191"/>
      <c r="AA332" s="191"/>
      <c r="AB332" s="191"/>
      <c r="AC332" s="191"/>
    </row>
    <row r="333" spans="1:29">
      <c r="A333" s="198"/>
      <c r="B333" s="198"/>
      <c r="C333" s="198"/>
      <c r="D333" s="198"/>
      <c r="E333" s="198"/>
      <c r="F333" s="198"/>
      <c r="G333" s="198"/>
      <c r="H333" s="198"/>
      <c r="I333" s="198"/>
      <c r="J333" s="198"/>
      <c r="K333" s="198"/>
      <c r="L333" s="198"/>
      <c r="M333" s="198"/>
      <c r="N333" s="198"/>
      <c r="O333" s="198"/>
      <c r="P333" s="198"/>
      <c r="Q333" s="198"/>
      <c r="R333" s="198"/>
      <c r="S333" s="198"/>
      <c r="T333" s="198"/>
      <c r="U333" s="198"/>
      <c r="V333" s="198"/>
      <c r="W333" s="191"/>
      <c r="X333" s="191"/>
      <c r="Y333" s="191"/>
      <c r="Z333" s="191"/>
      <c r="AA333" s="191"/>
      <c r="AB333" s="191"/>
      <c r="AC333" s="191"/>
    </row>
    <row r="334" spans="1:29">
      <c r="A334" s="198"/>
      <c r="B334" s="198"/>
      <c r="C334" s="198"/>
      <c r="D334" s="198"/>
      <c r="E334" s="198"/>
      <c r="F334" s="198"/>
      <c r="G334" s="198"/>
      <c r="H334" s="198"/>
      <c r="I334" s="198"/>
      <c r="J334" s="198"/>
      <c r="K334" s="198"/>
      <c r="L334" s="198"/>
      <c r="M334" s="198"/>
      <c r="N334" s="198"/>
      <c r="O334" s="198"/>
      <c r="P334" s="198"/>
      <c r="Q334" s="198"/>
      <c r="R334" s="198"/>
      <c r="S334" s="198"/>
      <c r="T334" s="198"/>
      <c r="U334" s="198"/>
      <c r="V334" s="198"/>
      <c r="W334" s="191"/>
      <c r="X334" s="191"/>
      <c r="Y334" s="191"/>
      <c r="Z334" s="191"/>
      <c r="AA334" s="191"/>
      <c r="AB334" s="191"/>
      <c r="AC334" s="191"/>
    </row>
    <row r="335" spans="1:29">
      <c r="A335" s="198"/>
      <c r="B335" s="198"/>
      <c r="C335" s="198"/>
      <c r="D335" s="198"/>
      <c r="E335" s="198"/>
      <c r="F335" s="198"/>
      <c r="G335" s="198"/>
      <c r="H335" s="198"/>
      <c r="I335" s="198"/>
      <c r="J335" s="198"/>
      <c r="K335" s="198"/>
      <c r="L335" s="198"/>
      <c r="M335" s="198"/>
      <c r="N335" s="198"/>
      <c r="O335" s="198"/>
      <c r="P335" s="198"/>
      <c r="Q335" s="198"/>
      <c r="R335" s="198"/>
      <c r="S335" s="198"/>
      <c r="T335" s="198"/>
      <c r="U335" s="198"/>
      <c r="V335" s="198"/>
      <c r="W335" s="191"/>
      <c r="X335" s="191"/>
      <c r="Y335" s="191"/>
      <c r="Z335" s="191"/>
      <c r="AA335" s="191"/>
      <c r="AB335" s="191"/>
      <c r="AC335" s="191"/>
    </row>
    <row r="336" spans="1:29">
      <c r="A336" s="198"/>
      <c r="B336" s="198"/>
      <c r="C336" s="198"/>
      <c r="D336" s="198"/>
      <c r="E336" s="198"/>
      <c r="F336" s="198"/>
      <c r="G336" s="198"/>
      <c r="H336" s="198"/>
      <c r="I336" s="198"/>
      <c r="J336" s="198"/>
      <c r="K336" s="198"/>
      <c r="L336" s="198"/>
      <c r="M336" s="198"/>
      <c r="N336" s="198"/>
      <c r="O336" s="198"/>
      <c r="P336" s="198"/>
      <c r="Q336" s="198"/>
      <c r="R336" s="198"/>
      <c r="S336" s="198"/>
      <c r="T336" s="198"/>
      <c r="U336" s="198"/>
      <c r="V336" s="198"/>
      <c r="W336" s="191"/>
      <c r="X336" s="191"/>
      <c r="Y336" s="191"/>
      <c r="Z336" s="191"/>
      <c r="AA336" s="191"/>
      <c r="AB336" s="191"/>
      <c r="AC336" s="191"/>
    </row>
    <row r="337" spans="1:29">
      <c r="A337" s="198"/>
      <c r="B337" s="198"/>
      <c r="C337" s="198"/>
      <c r="D337" s="198"/>
      <c r="E337" s="198"/>
      <c r="F337" s="198"/>
      <c r="G337" s="198"/>
      <c r="H337" s="198"/>
      <c r="I337" s="198"/>
      <c r="J337" s="198"/>
      <c r="K337" s="198"/>
      <c r="L337" s="198"/>
      <c r="M337" s="198"/>
      <c r="N337" s="198"/>
      <c r="O337" s="198"/>
      <c r="P337" s="198"/>
      <c r="Q337" s="198"/>
      <c r="R337" s="198"/>
      <c r="S337" s="198"/>
      <c r="T337" s="198"/>
      <c r="U337" s="198"/>
      <c r="V337" s="198"/>
      <c r="W337" s="191"/>
      <c r="X337" s="191"/>
      <c r="Y337" s="191"/>
      <c r="Z337" s="191"/>
      <c r="AA337" s="191"/>
      <c r="AB337" s="191"/>
      <c r="AC337" s="191"/>
    </row>
    <row r="338" spans="1:29">
      <c r="A338" s="198"/>
      <c r="B338" s="198"/>
      <c r="C338" s="198"/>
      <c r="D338" s="198"/>
      <c r="E338" s="198"/>
      <c r="F338" s="198"/>
      <c r="G338" s="198"/>
      <c r="H338" s="198"/>
      <c r="I338" s="198"/>
      <c r="J338" s="198"/>
      <c r="K338" s="198"/>
      <c r="L338" s="198"/>
      <c r="M338" s="198"/>
      <c r="N338" s="198"/>
      <c r="O338" s="198"/>
      <c r="P338" s="198"/>
      <c r="Q338" s="198"/>
      <c r="R338" s="198"/>
      <c r="S338" s="198"/>
      <c r="T338" s="198"/>
      <c r="U338" s="198"/>
      <c r="V338" s="198"/>
      <c r="W338" s="191"/>
      <c r="X338" s="191"/>
      <c r="Y338" s="191"/>
      <c r="Z338" s="191"/>
      <c r="AA338" s="191"/>
      <c r="AB338" s="191"/>
      <c r="AC338" s="191"/>
    </row>
    <row r="339" spans="1:29">
      <c r="A339" s="198"/>
      <c r="B339" s="198"/>
      <c r="C339" s="198"/>
      <c r="D339" s="198"/>
      <c r="E339" s="198"/>
      <c r="F339" s="198"/>
      <c r="G339" s="198"/>
      <c r="H339" s="198"/>
      <c r="I339" s="198"/>
      <c r="J339" s="198"/>
      <c r="K339" s="198"/>
      <c r="L339" s="198"/>
      <c r="M339" s="198"/>
      <c r="N339" s="198"/>
      <c r="O339" s="198"/>
      <c r="P339" s="198"/>
      <c r="Q339" s="198"/>
      <c r="R339" s="198"/>
      <c r="S339" s="198"/>
      <c r="T339" s="198"/>
      <c r="U339" s="198"/>
      <c r="V339" s="198"/>
      <c r="W339" s="191"/>
      <c r="X339" s="191"/>
      <c r="Y339" s="191"/>
      <c r="Z339" s="191"/>
      <c r="AA339" s="191"/>
      <c r="AB339" s="191"/>
      <c r="AC339" s="191"/>
    </row>
    <row r="340" spans="1:29">
      <c r="A340" s="198"/>
      <c r="B340" s="198"/>
      <c r="C340" s="198"/>
      <c r="D340" s="198"/>
      <c r="E340" s="198"/>
      <c r="F340" s="198"/>
      <c r="G340" s="198"/>
      <c r="H340" s="198"/>
      <c r="I340" s="198"/>
      <c r="J340" s="198"/>
      <c r="K340" s="198"/>
      <c r="L340" s="198"/>
      <c r="M340" s="198"/>
      <c r="N340" s="198"/>
      <c r="O340" s="198"/>
      <c r="P340" s="198"/>
      <c r="Q340" s="198"/>
      <c r="R340" s="198"/>
      <c r="S340" s="198"/>
      <c r="T340" s="198"/>
      <c r="U340" s="198"/>
      <c r="V340" s="198"/>
      <c r="W340" s="191"/>
      <c r="X340" s="191"/>
      <c r="Y340" s="191"/>
      <c r="Z340" s="191"/>
      <c r="AA340" s="191"/>
      <c r="AB340" s="191"/>
      <c r="AC340" s="191"/>
    </row>
    <row r="341" spans="1:29">
      <c r="A341" s="198"/>
      <c r="B341" s="198"/>
      <c r="C341" s="198"/>
      <c r="D341" s="198"/>
      <c r="E341" s="198"/>
      <c r="F341" s="198"/>
      <c r="G341" s="198"/>
      <c r="H341" s="198"/>
      <c r="I341" s="198"/>
      <c r="J341" s="198"/>
      <c r="K341" s="198"/>
      <c r="L341" s="198"/>
      <c r="M341" s="198"/>
      <c r="N341" s="198"/>
      <c r="O341" s="198"/>
      <c r="P341" s="198"/>
      <c r="Q341" s="198"/>
      <c r="R341" s="198"/>
      <c r="S341" s="198"/>
      <c r="T341" s="198"/>
      <c r="U341" s="198"/>
      <c r="V341" s="198"/>
      <c r="W341" s="191"/>
      <c r="X341" s="191"/>
      <c r="Y341" s="191"/>
      <c r="Z341" s="191"/>
      <c r="AA341" s="191"/>
      <c r="AB341" s="191"/>
      <c r="AC341" s="191"/>
    </row>
    <row r="342" spans="1:29">
      <c r="A342" s="198"/>
      <c r="B342" s="198"/>
      <c r="C342" s="198"/>
      <c r="D342" s="198"/>
      <c r="E342" s="198"/>
      <c r="F342" s="198"/>
      <c r="G342" s="198"/>
      <c r="H342" s="198"/>
      <c r="I342" s="198"/>
      <c r="J342" s="198"/>
      <c r="K342" s="198"/>
      <c r="L342" s="198"/>
      <c r="M342" s="198"/>
      <c r="N342" s="198"/>
      <c r="O342" s="198"/>
      <c r="P342" s="198"/>
      <c r="Q342" s="198"/>
      <c r="R342" s="198"/>
      <c r="S342" s="198"/>
      <c r="T342" s="198"/>
      <c r="U342" s="198"/>
      <c r="V342" s="198"/>
      <c r="W342" s="191"/>
      <c r="X342" s="191"/>
      <c r="Y342" s="191"/>
      <c r="Z342" s="191"/>
      <c r="AA342" s="191"/>
      <c r="AB342" s="191"/>
      <c r="AC342" s="191"/>
    </row>
    <row r="343" spans="1:29">
      <c r="A343" s="198"/>
      <c r="B343" s="198"/>
      <c r="C343" s="198"/>
      <c r="D343" s="198"/>
      <c r="E343" s="198"/>
      <c r="F343" s="198"/>
      <c r="G343" s="198"/>
      <c r="H343" s="198"/>
      <c r="I343" s="198"/>
      <c r="J343" s="198"/>
      <c r="K343" s="198"/>
      <c r="L343" s="198"/>
      <c r="M343" s="198"/>
      <c r="N343" s="198"/>
      <c r="O343" s="198"/>
      <c r="P343" s="198"/>
      <c r="Q343" s="198"/>
      <c r="R343" s="198"/>
      <c r="S343" s="198"/>
      <c r="T343" s="198"/>
      <c r="U343" s="198"/>
      <c r="V343" s="198"/>
      <c r="W343" s="191"/>
      <c r="X343" s="191"/>
      <c r="Y343" s="191"/>
      <c r="Z343" s="191"/>
      <c r="AA343" s="191"/>
      <c r="AB343" s="191"/>
      <c r="AC343" s="191"/>
    </row>
    <row r="344" spans="1:29">
      <c r="A344" s="198"/>
      <c r="B344" s="198"/>
      <c r="C344" s="198"/>
      <c r="D344" s="198"/>
      <c r="E344" s="198"/>
      <c r="F344" s="198"/>
      <c r="G344" s="198"/>
      <c r="H344" s="198"/>
      <c r="I344" s="198"/>
      <c r="J344" s="198"/>
      <c r="K344" s="198"/>
      <c r="L344" s="198"/>
      <c r="M344" s="198"/>
      <c r="N344" s="198"/>
      <c r="O344" s="198"/>
      <c r="P344" s="198"/>
      <c r="Q344" s="198"/>
      <c r="R344" s="198"/>
      <c r="S344" s="198"/>
      <c r="T344" s="198"/>
      <c r="U344" s="198"/>
      <c r="V344" s="198"/>
      <c r="W344" s="191"/>
      <c r="X344" s="191"/>
      <c r="Y344" s="191"/>
      <c r="Z344" s="191"/>
      <c r="AA344" s="191"/>
      <c r="AB344" s="191"/>
      <c r="AC344" s="191"/>
    </row>
    <row r="345" spans="1:29">
      <c r="A345" s="198"/>
      <c r="B345" s="198"/>
      <c r="C345" s="198"/>
      <c r="D345" s="198"/>
      <c r="E345" s="198"/>
      <c r="F345" s="198"/>
      <c r="G345" s="198"/>
      <c r="H345" s="198"/>
      <c r="I345" s="198"/>
      <c r="J345" s="198"/>
      <c r="K345" s="198"/>
      <c r="L345" s="198"/>
      <c r="M345" s="198"/>
      <c r="N345" s="198"/>
      <c r="O345" s="198"/>
      <c r="P345" s="198"/>
      <c r="Q345" s="198"/>
      <c r="R345" s="198"/>
      <c r="S345" s="198"/>
      <c r="T345" s="198"/>
      <c r="U345" s="198"/>
      <c r="V345" s="198"/>
      <c r="W345" s="191"/>
      <c r="X345" s="191"/>
      <c r="Y345" s="191"/>
      <c r="Z345" s="191"/>
      <c r="AA345" s="191"/>
      <c r="AB345" s="191"/>
      <c r="AC345" s="191"/>
    </row>
    <row r="346" spans="1:29">
      <c r="A346" s="198"/>
      <c r="B346" s="198"/>
      <c r="C346" s="198"/>
      <c r="D346" s="198"/>
      <c r="E346" s="198"/>
      <c r="F346" s="198"/>
      <c r="G346" s="198"/>
      <c r="H346" s="198"/>
      <c r="I346" s="198"/>
      <c r="J346" s="198"/>
      <c r="K346" s="198"/>
      <c r="L346" s="198"/>
      <c r="M346" s="198"/>
      <c r="N346" s="198"/>
      <c r="O346" s="198"/>
      <c r="P346" s="198"/>
      <c r="Q346" s="198"/>
      <c r="R346" s="198"/>
      <c r="S346" s="198"/>
      <c r="T346" s="198"/>
      <c r="U346" s="198"/>
      <c r="V346" s="198"/>
      <c r="W346" s="191"/>
      <c r="X346" s="191"/>
      <c r="Y346" s="191"/>
      <c r="Z346" s="191"/>
      <c r="AA346" s="191"/>
      <c r="AB346" s="191"/>
      <c r="AC346" s="191"/>
    </row>
    <row r="347" spans="1:29">
      <c r="A347" s="198"/>
      <c r="B347" s="198"/>
      <c r="C347" s="198"/>
      <c r="D347" s="198"/>
      <c r="E347" s="198"/>
      <c r="F347" s="198"/>
      <c r="G347" s="198"/>
      <c r="H347" s="198"/>
      <c r="I347" s="198"/>
      <c r="J347" s="198"/>
      <c r="K347" s="198"/>
      <c r="L347" s="198"/>
      <c r="M347" s="198"/>
      <c r="N347" s="198"/>
      <c r="O347" s="198"/>
      <c r="P347" s="198"/>
      <c r="Q347" s="198"/>
      <c r="R347" s="198"/>
      <c r="S347" s="198"/>
      <c r="T347" s="198"/>
      <c r="U347" s="198"/>
      <c r="V347" s="198"/>
      <c r="W347" s="191"/>
      <c r="X347" s="191"/>
      <c r="Y347" s="191"/>
      <c r="Z347" s="191"/>
      <c r="AA347" s="191"/>
      <c r="AB347" s="191"/>
      <c r="AC347" s="191"/>
    </row>
    <row r="348" spans="1:29">
      <c r="A348" s="198"/>
      <c r="B348" s="198"/>
      <c r="C348" s="198"/>
      <c r="D348" s="198"/>
      <c r="E348" s="198"/>
      <c r="F348" s="198"/>
      <c r="G348" s="198"/>
      <c r="H348" s="198"/>
      <c r="I348" s="198"/>
      <c r="J348" s="198"/>
      <c r="K348" s="198"/>
      <c r="L348" s="198"/>
      <c r="M348" s="198"/>
      <c r="N348" s="198"/>
      <c r="O348" s="198"/>
      <c r="P348" s="198"/>
      <c r="Q348" s="198"/>
      <c r="R348" s="198"/>
      <c r="S348" s="198"/>
      <c r="T348" s="198"/>
      <c r="U348" s="198"/>
      <c r="V348" s="198"/>
      <c r="W348" s="191"/>
      <c r="X348" s="191"/>
      <c r="Y348" s="191"/>
      <c r="Z348" s="191"/>
      <c r="AA348" s="191"/>
      <c r="AB348" s="191"/>
      <c r="AC348" s="191"/>
    </row>
    <row r="349" spans="1:29">
      <c r="A349" s="198"/>
      <c r="B349" s="198"/>
      <c r="C349" s="198"/>
      <c r="D349" s="198"/>
      <c r="E349" s="198"/>
      <c r="F349" s="198"/>
      <c r="G349" s="198"/>
      <c r="H349" s="198"/>
      <c r="I349" s="198"/>
      <c r="J349" s="198"/>
      <c r="K349" s="198"/>
      <c r="L349" s="198"/>
      <c r="M349" s="198"/>
      <c r="N349" s="198"/>
      <c r="O349" s="198"/>
      <c r="P349" s="198"/>
      <c r="Q349" s="198"/>
      <c r="R349" s="198"/>
      <c r="S349" s="198"/>
      <c r="T349" s="198"/>
      <c r="U349" s="198"/>
      <c r="V349" s="198"/>
      <c r="W349" s="191"/>
      <c r="X349" s="191"/>
      <c r="Y349" s="191"/>
      <c r="Z349" s="191"/>
      <c r="AA349" s="191"/>
      <c r="AB349" s="191"/>
      <c r="AC349" s="191"/>
    </row>
    <row r="350" spans="1:29">
      <c r="A350" s="198"/>
      <c r="B350" s="198"/>
      <c r="C350" s="198"/>
      <c r="D350" s="198"/>
      <c r="E350" s="198"/>
      <c r="F350" s="198"/>
      <c r="G350" s="198"/>
      <c r="H350" s="198"/>
      <c r="I350" s="198"/>
      <c r="J350" s="198"/>
      <c r="K350" s="198"/>
      <c r="L350" s="198"/>
      <c r="M350" s="198"/>
      <c r="N350" s="198"/>
      <c r="O350" s="198"/>
      <c r="P350" s="198"/>
      <c r="Q350" s="198"/>
      <c r="R350" s="198"/>
      <c r="S350" s="198"/>
      <c r="T350" s="198"/>
      <c r="U350" s="198"/>
      <c r="V350" s="198"/>
      <c r="W350" s="191"/>
      <c r="X350" s="191"/>
      <c r="Y350" s="191"/>
      <c r="Z350" s="191"/>
      <c r="AA350" s="191"/>
      <c r="AB350" s="191"/>
      <c r="AC350" s="191"/>
    </row>
    <row r="351" spans="1:29">
      <c r="A351" s="198"/>
      <c r="B351" s="198"/>
      <c r="C351" s="198"/>
      <c r="D351" s="198"/>
      <c r="E351" s="198"/>
      <c r="F351" s="198"/>
      <c r="G351" s="198"/>
      <c r="H351" s="198"/>
      <c r="I351" s="198"/>
      <c r="J351" s="198"/>
      <c r="K351" s="198"/>
      <c r="L351" s="198"/>
      <c r="M351" s="198"/>
      <c r="N351" s="198"/>
      <c r="O351" s="198"/>
      <c r="P351" s="198"/>
      <c r="Q351" s="198"/>
      <c r="R351" s="198"/>
      <c r="S351" s="198"/>
      <c r="T351" s="198"/>
      <c r="U351" s="198"/>
      <c r="V351" s="198"/>
      <c r="W351" s="191"/>
      <c r="X351" s="191"/>
      <c r="Y351" s="191"/>
      <c r="Z351" s="191"/>
      <c r="AA351" s="191"/>
      <c r="AB351" s="191"/>
      <c r="AC351" s="191"/>
    </row>
    <row r="352" spans="1:29">
      <c r="A352" s="198"/>
      <c r="B352" s="198"/>
      <c r="C352" s="198"/>
      <c r="D352" s="198"/>
      <c r="E352" s="198"/>
      <c r="F352" s="198"/>
      <c r="G352" s="198"/>
      <c r="H352" s="198"/>
      <c r="I352" s="198"/>
      <c r="J352" s="198"/>
      <c r="K352" s="198"/>
      <c r="L352" s="198"/>
      <c r="M352" s="198"/>
      <c r="N352" s="198"/>
      <c r="O352" s="198"/>
      <c r="P352" s="198"/>
      <c r="Q352" s="198"/>
      <c r="R352" s="198"/>
      <c r="S352" s="198"/>
      <c r="T352" s="198"/>
      <c r="U352" s="198"/>
      <c r="V352" s="198"/>
      <c r="W352" s="191"/>
      <c r="X352" s="191"/>
      <c r="Y352" s="191"/>
      <c r="Z352" s="191"/>
      <c r="AA352" s="191"/>
      <c r="AB352" s="191"/>
      <c r="AC352" s="191"/>
    </row>
    <row r="353" spans="1:29">
      <c r="A353" s="198"/>
      <c r="B353" s="198"/>
      <c r="C353" s="198"/>
      <c r="D353" s="198"/>
      <c r="E353" s="198"/>
      <c r="F353" s="198"/>
      <c r="G353" s="198"/>
      <c r="H353" s="198"/>
      <c r="I353" s="198"/>
      <c r="J353" s="198"/>
      <c r="K353" s="198"/>
      <c r="L353" s="198"/>
      <c r="M353" s="198"/>
      <c r="N353" s="198"/>
      <c r="O353" s="198"/>
      <c r="P353" s="198"/>
      <c r="Q353" s="198"/>
      <c r="R353" s="198"/>
      <c r="S353" s="198"/>
      <c r="T353" s="198"/>
      <c r="U353" s="198"/>
      <c r="V353" s="198"/>
      <c r="W353" s="191"/>
      <c r="X353" s="191"/>
      <c r="Y353" s="191"/>
      <c r="Z353" s="191"/>
      <c r="AA353" s="191"/>
      <c r="AB353" s="191"/>
      <c r="AC353" s="191"/>
    </row>
    <row r="354" spans="1:29">
      <c r="A354" s="198"/>
      <c r="B354" s="198"/>
      <c r="C354" s="198"/>
      <c r="D354" s="198"/>
      <c r="E354" s="198"/>
      <c r="F354" s="198"/>
      <c r="G354" s="198"/>
      <c r="H354" s="198"/>
      <c r="I354" s="198"/>
      <c r="J354" s="198"/>
      <c r="K354" s="198"/>
      <c r="L354" s="198"/>
      <c r="M354" s="198"/>
      <c r="N354" s="198"/>
      <c r="O354" s="198"/>
      <c r="P354" s="198"/>
      <c r="Q354" s="198"/>
      <c r="R354" s="198"/>
      <c r="S354" s="198"/>
      <c r="T354" s="198"/>
      <c r="U354" s="198"/>
      <c r="V354" s="198"/>
      <c r="W354" s="191"/>
      <c r="X354" s="191"/>
      <c r="Y354" s="191"/>
      <c r="Z354" s="191"/>
      <c r="AA354" s="191"/>
      <c r="AB354" s="191"/>
      <c r="AC354" s="191"/>
    </row>
    <row r="355" spans="1:29">
      <c r="A355" s="198"/>
      <c r="B355" s="198"/>
      <c r="C355" s="198"/>
      <c r="D355" s="198"/>
      <c r="E355" s="198"/>
      <c r="F355" s="198"/>
      <c r="G355" s="198"/>
      <c r="H355" s="198"/>
      <c r="I355" s="198"/>
      <c r="J355" s="198"/>
      <c r="K355" s="198"/>
      <c r="L355" s="198"/>
      <c r="M355" s="198"/>
      <c r="N355" s="198"/>
      <c r="O355" s="198"/>
      <c r="P355" s="198"/>
      <c r="Q355" s="198"/>
      <c r="R355" s="198"/>
      <c r="S355" s="198"/>
      <c r="T355" s="198"/>
      <c r="U355" s="198"/>
      <c r="V355" s="198"/>
      <c r="W355" s="191"/>
      <c r="X355" s="191"/>
      <c r="Y355" s="191"/>
      <c r="Z355" s="191"/>
      <c r="AA355" s="191"/>
      <c r="AB355" s="191"/>
      <c r="AC355" s="191"/>
    </row>
    <row r="356" spans="1:29">
      <c r="A356" s="198"/>
      <c r="B356" s="198"/>
      <c r="C356" s="198"/>
      <c r="D356" s="198"/>
      <c r="E356" s="198"/>
      <c r="F356" s="198"/>
      <c r="G356" s="198"/>
      <c r="H356" s="198"/>
      <c r="I356" s="198"/>
      <c r="J356" s="198"/>
      <c r="K356" s="198"/>
      <c r="L356" s="198"/>
      <c r="M356" s="198"/>
      <c r="N356" s="198"/>
      <c r="O356" s="198"/>
      <c r="P356" s="198"/>
      <c r="Q356" s="198"/>
      <c r="R356" s="198"/>
      <c r="S356" s="198"/>
      <c r="T356" s="198"/>
      <c r="U356" s="198"/>
      <c r="V356" s="198"/>
      <c r="W356" s="191"/>
      <c r="X356" s="191"/>
      <c r="Y356" s="191"/>
      <c r="Z356" s="191"/>
      <c r="AA356" s="191"/>
      <c r="AB356" s="191"/>
      <c r="AC356" s="191"/>
    </row>
    <row r="357" spans="1:29">
      <c r="A357" s="198"/>
      <c r="B357" s="198"/>
      <c r="C357" s="198"/>
      <c r="D357" s="198"/>
      <c r="E357" s="198"/>
      <c r="F357" s="198"/>
      <c r="G357" s="198"/>
      <c r="H357" s="198"/>
      <c r="I357" s="198"/>
      <c r="J357" s="198"/>
      <c r="K357" s="198"/>
      <c r="L357" s="198"/>
      <c r="M357" s="198"/>
      <c r="N357" s="198"/>
      <c r="O357" s="198"/>
      <c r="P357" s="198"/>
      <c r="Q357" s="198"/>
      <c r="R357" s="198"/>
      <c r="S357" s="198"/>
      <c r="T357" s="198"/>
      <c r="U357" s="198"/>
      <c r="V357" s="198"/>
      <c r="W357" s="191"/>
      <c r="X357" s="191"/>
      <c r="Y357" s="191"/>
      <c r="Z357" s="191"/>
      <c r="AA357" s="191"/>
      <c r="AB357" s="191"/>
      <c r="AC357" s="191"/>
    </row>
    <row r="358" spans="1:29">
      <c r="A358" s="198"/>
      <c r="B358" s="198"/>
      <c r="C358" s="198"/>
      <c r="D358" s="198"/>
      <c r="E358" s="198"/>
      <c r="F358" s="198"/>
      <c r="G358" s="198"/>
      <c r="H358" s="198"/>
      <c r="I358" s="198"/>
      <c r="J358" s="198"/>
      <c r="K358" s="198"/>
      <c r="L358" s="198"/>
      <c r="M358" s="198"/>
      <c r="N358" s="198"/>
      <c r="O358" s="198"/>
      <c r="P358" s="198"/>
      <c r="Q358" s="198"/>
      <c r="R358" s="198"/>
      <c r="S358" s="198"/>
      <c r="T358" s="198"/>
      <c r="U358" s="198"/>
      <c r="V358" s="198"/>
      <c r="W358" s="191"/>
      <c r="X358" s="191"/>
      <c r="Y358" s="191"/>
      <c r="Z358" s="191"/>
      <c r="AA358" s="191"/>
      <c r="AB358" s="191"/>
      <c r="AC358" s="191"/>
    </row>
    <row r="359" spans="1:29">
      <c r="A359" s="198"/>
      <c r="B359" s="198"/>
      <c r="C359" s="198"/>
      <c r="D359" s="198"/>
      <c r="E359" s="198"/>
      <c r="F359" s="198"/>
      <c r="G359" s="198"/>
      <c r="H359" s="198"/>
      <c r="I359" s="198"/>
      <c r="J359" s="198"/>
      <c r="K359" s="198"/>
      <c r="L359" s="198"/>
      <c r="M359" s="198"/>
      <c r="N359" s="198"/>
      <c r="O359" s="198"/>
      <c r="P359" s="198"/>
      <c r="Q359" s="198"/>
      <c r="R359" s="198"/>
      <c r="S359" s="198"/>
      <c r="T359" s="198"/>
      <c r="U359" s="198"/>
      <c r="V359" s="198"/>
      <c r="W359" s="191"/>
      <c r="X359" s="191"/>
      <c r="Y359" s="191"/>
      <c r="Z359" s="191"/>
      <c r="AA359" s="191"/>
      <c r="AB359" s="191"/>
      <c r="AC359" s="191"/>
    </row>
    <row r="360" spans="1:29">
      <c r="A360" s="198"/>
      <c r="B360" s="198"/>
      <c r="C360" s="198"/>
      <c r="D360" s="198"/>
      <c r="E360" s="198"/>
      <c r="F360" s="198"/>
      <c r="G360" s="198"/>
      <c r="H360" s="198"/>
      <c r="I360" s="198"/>
      <c r="J360" s="198"/>
      <c r="K360" s="198"/>
      <c r="L360" s="198"/>
      <c r="M360" s="198"/>
      <c r="N360" s="198"/>
      <c r="O360" s="198"/>
      <c r="P360" s="198"/>
      <c r="Q360" s="198"/>
      <c r="R360" s="198"/>
      <c r="S360" s="198"/>
      <c r="T360" s="198"/>
      <c r="U360" s="198"/>
      <c r="V360" s="198"/>
      <c r="W360" s="191"/>
      <c r="X360" s="191"/>
      <c r="Y360" s="191"/>
      <c r="Z360" s="191"/>
      <c r="AA360" s="191"/>
      <c r="AB360" s="191"/>
      <c r="AC360" s="191"/>
    </row>
    <row r="361" spans="1:29">
      <c r="A361" s="198"/>
      <c r="B361" s="198"/>
      <c r="C361" s="198"/>
      <c r="D361" s="198"/>
      <c r="E361" s="198"/>
      <c r="F361" s="198"/>
      <c r="G361" s="198"/>
      <c r="H361" s="198"/>
      <c r="I361" s="198"/>
      <c r="J361" s="198"/>
      <c r="K361" s="198"/>
      <c r="L361" s="198"/>
      <c r="M361" s="198"/>
      <c r="N361" s="198"/>
      <c r="O361" s="198"/>
      <c r="P361" s="198"/>
      <c r="Q361" s="198"/>
      <c r="R361" s="198"/>
      <c r="S361" s="198"/>
      <c r="T361" s="198"/>
      <c r="U361" s="198"/>
      <c r="V361" s="198"/>
      <c r="W361" s="191"/>
      <c r="X361" s="191"/>
      <c r="Y361" s="191"/>
      <c r="Z361" s="191"/>
      <c r="AA361" s="191"/>
      <c r="AB361" s="191"/>
      <c r="AC361" s="191"/>
    </row>
    <row r="362" spans="1:29">
      <c r="A362" s="198"/>
      <c r="B362" s="198"/>
      <c r="C362" s="198"/>
      <c r="D362" s="198"/>
      <c r="E362" s="198"/>
      <c r="F362" s="198"/>
      <c r="G362" s="198"/>
      <c r="H362" s="198"/>
      <c r="I362" s="198"/>
      <c r="J362" s="198"/>
      <c r="K362" s="198"/>
      <c r="L362" s="198"/>
      <c r="M362" s="198"/>
      <c r="N362" s="198"/>
      <c r="O362" s="198"/>
      <c r="P362" s="198"/>
      <c r="Q362" s="198"/>
      <c r="R362" s="198"/>
      <c r="S362" s="198"/>
      <c r="T362" s="198"/>
      <c r="U362" s="198"/>
      <c r="V362" s="198"/>
      <c r="W362" s="191"/>
      <c r="X362" s="191"/>
      <c r="Y362" s="191"/>
      <c r="Z362" s="191"/>
      <c r="AA362" s="191"/>
      <c r="AB362" s="191"/>
      <c r="AC362" s="191"/>
    </row>
    <row r="363" spans="1:29">
      <c r="A363" s="198"/>
      <c r="B363" s="198"/>
      <c r="C363" s="198"/>
      <c r="D363" s="198"/>
      <c r="E363" s="198"/>
      <c r="F363" s="198"/>
      <c r="G363" s="198"/>
      <c r="H363" s="198"/>
      <c r="I363" s="198"/>
      <c r="J363" s="198"/>
      <c r="K363" s="198"/>
      <c r="L363" s="198"/>
      <c r="M363" s="198"/>
      <c r="N363" s="198"/>
      <c r="O363" s="198"/>
      <c r="P363" s="198"/>
      <c r="Q363" s="198"/>
      <c r="R363" s="198"/>
      <c r="S363" s="198"/>
      <c r="T363" s="198"/>
      <c r="U363" s="198"/>
      <c r="V363" s="198"/>
      <c r="W363" s="191"/>
      <c r="X363" s="191"/>
      <c r="Y363" s="191"/>
      <c r="Z363" s="191"/>
      <c r="AA363" s="191"/>
      <c r="AB363" s="191"/>
      <c r="AC363" s="191"/>
    </row>
    <row r="364" spans="1:29">
      <c r="A364" s="198"/>
      <c r="B364" s="198"/>
      <c r="C364" s="198"/>
      <c r="D364" s="198"/>
      <c r="E364" s="198"/>
      <c r="F364" s="198"/>
      <c r="G364" s="198"/>
      <c r="H364" s="198"/>
      <c r="I364" s="198"/>
      <c r="J364" s="198"/>
      <c r="K364" s="198"/>
      <c r="L364" s="198"/>
      <c r="M364" s="198"/>
      <c r="N364" s="198"/>
      <c r="O364" s="198"/>
      <c r="P364" s="198"/>
      <c r="Q364" s="198"/>
      <c r="R364" s="198"/>
      <c r="S364" s="198"/>
      <c r="T364" s="198"/>
      <c r="U364" s="198"/>
      <c r="V364" s="198"/>
      <c r="W364" s="191"/>
      <c r="X364" s="191"/>
      <c r="Y364" s="191"/>
      <c r="Z364" s="191"/>
      <c r="AA364" s="191"/>
      <c r="AB364" s="191"/>
      <c r="AC364" s="191"/>
    </row>
    <row r="365" spans="1:29">
      <c r="A365" s="198"/>
      <c r="B365" s="198"/>
      <c r="C365" s="198"/>
      <c r="D365" s="198"/>
      <c r="E365" s="198"/>
      <c r="F365" s="198"/>
      <c r="G365" s="198"/>
      <c r="H365" s="198"/>
      <c r="I365" s="198"/>
      <c r="J365" s="198"/>
      <c r="K365" s="198"/>
      <c r="L365" s="198"/>
      <c r="M365" s="198"/>
      <c r="N365" s="198"/>
      <c r="O365" s="198"/>
      <c r="P365" s="198"/>
      <c r="Q365" s="198"/>
      <c r="R365" s="198"/>
      <c r="S365" s="198"/>
      <c r="T365" s="198"/>
      <c r="U365" s="198"/>
      <c r="V365" s="198"/>
      <c r="W365" s="191"/>
      <c r="X365" s="191"/>
      <c r="Y365" s="191"/>
      <c r="Z365" s="191"/>
      <c r="AA365" s="191"/>
      <c r="AB365" s="191"/>
      <c r="AC365" s="191"/>
    </row>
    <row r="366" spans="1:29">
      <c r="A366" s="198"/>
      <c r="B366" s="198"/>
      <c r="C366" s="198"/>
      <c r="D366" s="198"/>
      <c r="E366" s="198"/>
      <c r="F366" s="198"/>
      <c r="G366" s="198"/>
      <c r="H366" s="198"/>
      <c r="I366" s="198"/>
      <c r="J366" s="198"/>
      <c r="K366" s="198"/>
      <c r="L366" s="198"/>
      <c r="M366" s="198"/>
      <c r="N366" s="198"/>
      <c r="O366" s="198"/>
      <c r="P366" s="198"/>
      <c r="Q366" s="198"/>
      <c r="R366" s="198"/>
      <c r="S366" s="198"/>
      <c r="T366" s="198"/>
      <c r="U366" s="198"/>
      <c r="V366" s="198"/>
      <c r="W366" s="191"/>
      <c r="X366" s="191"/>
      <c r="Y366" s="191"/>
      <c r="Z366" s="191"/>
      <c r="AA366" s="191"/>
      <c r="AB366" s="191"/>
      <c r="AC366" s="191"/>
    </row>
    <row r="367" spans="1:29">
      <c r="A367" s="198"/>
      <c r="B367" s="198"/>
      <c r="C367" s="198"/>
      <c r="D367" s="198"/>
      <c r="E367" s="198"/>
      <c r="F367" s="198"/>
      <c r="G367" s="198"/>
      <c r="H367" s="198"/>
      <c r="I367" s="198"/>
      <c r="J367" s="198"/>
      <c r="K367" s="198"/>
      <c r="L367" s="198"/>
      <c r="M367" s="198"/>
      <c r="N367" s="198"/>
      <c r="O367" s="198"/>
      <c r="P367" s="198"/>
      <c r="Q367" s="198"/>
      <c r="R367" s="198"/>
      <c r="S367" s="198"/>
      <c r="T367" s="198"/>
      <c r="U367" s="198"/>
      <c r="V367" s="198"/>
      <c r="W367" s="191"/>
      <c r="X367" s="191"/>
      <c r="Y367" s="191"/>
      <c r="Z367" s="191"/>
      <c r="AA367" s="191"/>
      <c r="AB367" s="191"/>
      <c r="AC367" s="191"/>
    </row>
    <row r="368" spans="1:29">
      <c r="A368" s="198"/>
      <c r="B368" s="198"/>
      <c r="C368" s="198"/>
      <c r="D368" s="198"/>
      <c r="E368" s="198"/>
      <c r="F368" s="198"/>
      <c r="G368" s="198"/>
      <c r="H368" s="198"/>
      <c r="I368" s="198"/>
      <c r="J368" s="198"/>
      <c r="K368" s="198"/>
      <c r="L368" s="198"/>
      <c r="M368" s="198"/>
      <c r="N368" s="198"/>
      <c r="O368" s="198"/>
      <c r="P368" s="198"/>
      <c r="Q368" s="198"/>
      <c r="R368" s="198"/>
      <c r="S368" s="198"/>
      <c r="T368" s="198"/>
      <c r="U368" s="198"/>
      <c r="V368" s="198"/>
      <c r="W368" s="191"/>
      <c r="X368" s="191"/>
      <c r="Y368" s="191"/>
      <c r="Z368" s="191"/>
      <c r="AA368" s="191"/>
      <c r="AB368" s="191"/>
      <c r="AC368" s="191"/>
    </row>
    <row r="369" spans="1:29">
      <c r="A369" s="198"/>
      <c r="B369" s="198"/>
      <c r="C369" s="198"/>
      <c r="D369" s="198"/>
      <c r="E369" s="198"/>
      <c r="F369" s="198"/>
      <c r="G369" s="198"/>
      <c r="H369" s="198"/>
      <c r="I369" s="198"/>
      <c r="J369" s="198"/>
      <c r="K369" s="198"/>
      <c r="L369" s="198"/>
      <c r="M369" s="198"/>
      <c r="N369" s="198"/>
      <c r="O369" s="198"/>
      <c r="P369" s="198"/>
      <c r="Q369" s="198"/>
      <c r="R369" s="198"/>
      <c r="S369" s="198"/>
      <c r="T369" s="198"/>
      <c r="U369" s="198"/>
      <c r="V369" s="198"/>
      <c r="W369" s="191"/>
      <c r="X369" s="191"/>
      <c r="Y369" s="191"/>
      <c r="Z369" s="191"/>
      <c r="AA369" s="191"/>
      <c r="AB369" s="191"/>
      <c r="AC369" s="191"/>
    </row>
    <row r="370" spans="1:29">
      <c r="A370" s="198"/>
      <c r="B370" s="198"/>
      <c r="C370" s="198"/>
      <c r="D370" s="198"/>
      <c r="E370" s="198"/>
      <c r="F370" s="198"/>
      <c r="G370" s="198"/>
      <c r="H370" s="198"/>
      <c r="I370" s="198"/>
      <c r="J370" s="198"/>
      <c r="K370" s="198"/>
      <c r="L370" s="198"/>
      <c r="M370" s="198"/>
      <c r="N370" s="198"/>
      <c r="O370" s="198"/>
      <c r="P370" s="198"/>
      <c r="Q370" s="198"/>
      <c r="R370" s="198"/>
      <c r="S370" s="198"/>
      <c r="T370" s="198"/>
      <c r="U370" s="198"/>
      <c r="V370" s="198"/>
      <c r="W370" s="191"/>
      <c r="X370" s="191"/>
      <c r="Y370" s="191"/>
      <c r="Z370" s="191"/>
      <c r="AA370" s="191"/>
      <c r="AB370" s="191"/>
      <c r="AC370" s="191"/>
    </row>
    <row r="371" spans="1:29">
      <c r="A371" s="198"/>
      <c r="B371" s="198"/>
      <c r="C371" s="198"/>
      <c r="D371" s="198"/>
      <c r="E371" s="198"/>
      <c r="F371" s="198"/>
      <c r="G371" s="198"/>
      <c r="H371" s="198"/>
      <c r="I371" s="198"/>
      <c r="J371" s="198"/>
      <c r="K371" s="198"/>
      <c r="L371" s="198"/>
      <c r="M371" s="198"/>
      <c r="N371" s="198"/>
      <c r="O371" s="198"/>
      <c r="P371" s="198"/>
      <c r="Q371" s="198"/>
      <c r="R371" s="198"/>
      <c r="S371" s="198"/>
      <c r="T371" s="198"/>
      <c r="U371" s="198"/>
      <c r="V371" s="198"/>
      <c r="W371" s="191"/>
      <c r="X371" s="191"/>
      <c r="Y371" s="191"/>
      <c r="Z371" s="191"/>
      <c r="AA371" s="191"/>
      <c r="AB371" s="191"/>
      <c r="AC371" s="191"/>
    </row>
    <row r="372" spans="1:29">
      <c r="A372" s="198"/>
      <c r="B372" s="198"/>
      <c r="C372" s="198"/>
      <c r="D372" s="198"/>
      <c r="E372" s="198"/>
      <c r="F372" s="198"/>
      <c r="G372" s="198"/>
      <c r="H372" s="198"/>
      <c r="I372" s="198"/>
      <c r="J372" s="198"/>
      <c r="K372" s="198"/>
      <c r="L372" s="198"/>
      <c r="M372" s="198"/>
      <c r="N372" s="198"/>
      <c r="O372" s="198"/>
      <c r="P372" s="198"/>
      <c r="Q372" s="198"/>
      <c r="R372" s="198"/>
      <c r="S372" s="198"/>
      <c r="T372" s="198"/>
      <c r="U372" s="198"/>
      <c r="V372" s="198"/>
      <c r="W372" s="191"/>
      <c r="X372" s="191"/>
      <c r="Y372" s="191"/>
      <c r="Z372" s="191"/>
      <c r="AA372" s="191"/>
      <c r="AB372" s="191"/>
      <c r="AC372" s="191"/>
    </row>
    <row r="373" spans="1:29">
      <c r="A373" s="198"/>
      <c r="B373" s="198"/>
      <c r="C373" s="198"/>
      <c r="D373" s="198"/>
      <c r="E373" s="198"/>
      <c r="F373" s="198"/>
      <c r="G373" s="198"/>
      <c r="H373" s="198"/>
      <c r="I373" s="198"/>
      <c r="J373" s="198"/>
      <c r="K373" s="198"/>
      <c r="L373" s="198"/>
      <c r="M373" s="198"/>
      <c r="N373" s="198"/>
      <c r="O373" s="198"/>
      <c r="P373" s="198"/>
      <c r="Q373" s="198"/>
      <c r="R373" s="198"/>
      <c r="S373" s="198"/>
      <c r="T373" s="198"/>
      <c r="U373" s="198"/>
      <c r="V373" s="198"/>
      <c r="W373" s="191"/>
      <c r="X373" s="191"/>
      <c r="Y373" s="191"/>
      <c r="Z373" s="191"/>
      <c r="AA373" s="191"/>
      <c r="AB373" s="191"/>
      <c r="AC373" s="191"/>
    </row>
    <row r="374" spans="1:29">
      <c r="A374" s="198"/>
      <c r="B374" s="198"/>
      <c r="C374" s="198"/>
      <c r="D374" s="198"/>
      <c r="E374" s="198"/>
      <c r="F374" s="198"/>
      <c r="G374" s="198"/>
      <c r="H374" s="198"/>
      <c r="I374" s="198"/>
      <c r="J374" s="198"/>
      <c r="K374" s="198"/>
      <c r="L374" s="198"/>
      <c r="M374" s="198"/>
      <c r="N374" s="198"/>
      <c r="O374" s="198"/>
      <c r="P374" s="198"/>
      <c r="Q374" s="198"/>
      <c r="R374" s="198"/>
      <c r="S374" s="198"/>
      <c r="T374" s="198"/>
      <c r="U374" s="198"/>
      <c r="V374" s="198"/>
      <c r="W374" s="191"/>
      <c r="X374" s="191"/>
      <c r="Y374" s="191"/>
      <c r="Z374" s="191"/>
      <c r="AA374" s="191"/>
      <c r="AB374" s="191"/>
      <c r="AC374" s="191"/>
    </row>
    <row r="375" spans="1:29">
      <c r="A375" s="198"/>
      <c r="B375" s="198"/>
      <c r="C375" s="198"/>
      <c r="D375" s="198"/>
      <c r="E375" s="198"/>
      <c r="F375" s="198"/>
      <c r="G375" s="198"/>
      <c r="H375" s="198"/>
      <c r="I375" s="198"/>
      <c r="J375" s="198"/>
      <c r="K375" s="198"/>
      <c r="L375" s="198"/>
      <c r="M375" s="198"/>
      <c r="N375" s="198"/>
      <c r="O375" s="198"/>
      <c r="P375" s="198"/>
      <c r="Q375" s="198"/>
      <c r="R375" s="198"/>
      <c r="S375" s="198"/>
      <c r="T375" s="198"/>
      <c r="U375" s="198"/>
      <c r="V375" s="198"/>
      <c r="W375" s="191"/>
      <c r="X375" s="191"/>
      <c r="Y375" s="191"/>
      <c r="Z375" s="191"/>
      <c r="AA375" s="191"/>
      <c r="AB375" s="191"/>
      <c r="AC375" s="191"/>
    </row>
    <row r="376" spans="1:29">
      <c r="A376" s="198"/>
      <c r="B376" s="198"/>
      <c r="C376" s="198"/>
      <c r="D376" s="198"/>
      <c r="E376" s="198"/>
      <c r="F376" s="198"/>
      <c r="G376" s="198"/>
      <c r="H376" s="198"/>
      <c r="I376" s="198"/>
      <c r="J376" s="198"/>
      <c r="K376" s="198"/>
      <c r="L376" s="198"/>
      <c r="M376" s="198"/>
      <c r="N376" s="198"/>
      <c r="O376" s="198"/>
      <c r="P376" s="198"/>
      <c r="Q376" s="198"/>
      <c r="R376" s="198"/>
      <c r="S376" s="198"/>
      <c r="T376" s="198"/>
      <c r="U376" s="198"/>
      <c r="V376" s="198"/>
      <c r="W376" s="191"/>
      <c r="X376" s="191"/>
      <c r="Y376" s="191"/>
      <c r="Z376" s="191"/>
      <c r="AA376" s="191"/>
      <c r="AB376" s="191"/>
      <c r="AC376" s="191"/>
    </row>
    <row r="377" spans="1:29">
      <c r="A377" s="198"/>
      <c r="B377" s="198"/>
      <c r="C377" s="198"/>
      <c r="D377" s="198"/>
      <c r="E377" s="198"/>
      <c r="F377" s="198"/>
      <c r="G377" s="198"/>
      <c r="H377" s="198"/>
      <c r="I377" s="198"/>
      <c r="J377" s="198"/>
      <c r="K377" s="198"/>
      <c r="L377" s="198"/>
      <c r="M377" s="198"/>
      <c r="N377" s="198"/>
      <c r="O377" s="198"/>
      <c r="P377" s="198"/>
      <c r="Q377" s="198"/>
      <c r="R377" s="198"/>
      <c r="S377" s="198"/>
      <c r="T377" s="198"/>
      <c r="U377" s="198"/>
      <c r="V377" s="198"/>
      <c r="W377" s="191"/>
      <c r="X377" s="191"/>
      <c r="Y377" s="191"/>
      <c r="Z377" s="191"/>
      <c r="AA377" s="191"/>
      <c r="AB377" s="191"/>
      <c r="AC377" s="191"/>
    </row>
    <row r="378" spans="1:29">
      <c r="A378" s="198"/>
      <c r="B378" s="198"/>
      <c r="C378" s="198"/>
      <c r="D378" s="198"/>
      <c r="E378" s="198"/>
      <c r="F378" s="198"/>
      <c r="G378" s="198"/>
      <c r="H378" s="198"/>
      <c r="I378" s="198"/>
      <c r="J378" s="198"/>
      <c r="K378" s="198"/>
      <c r="L378" s="198"/>
      <c r="M378" s="198"/>
      <c r="N378" s="198"/>
      <c r="O378" s="198"/>
      <c r="P378" s="198"/>
      <c r="Q378" s="198"/>
      <c r="R378" s="198"/>
      <c r="S378" s="198"/>
      <c r="T378" s="198"/>
      <c r="U378" s="198"/>
      <c r="V378" s="198"/>
      <c r="W378" s="191"/>
      <c r="X378" s="191"/>
      <c r="Y378" s="191"/>
      <c r="Z378" s="191"/>
      <c r="AA378" s="191"/>
      <c r="AB378" s="191"/>
      <c r="AC378" s="191"/>
    </row>
    <row r="379" spans="1:29">
      <c r="A379" s="198"/>
      <c r="B379" s="198"/>
      <c r="C379" s="198"/>
      <c r="D379" s="198"/>
      <c r="E379" s="198"/>
      <c r="F379" s="198"/>
      <c r="G379" s="198"/>
      <c r="H379" s="198"/>
      <c r="I379" s="198"/>
      <c r="J379" s="198"/>
      <c r="K379" s="198"/>
      <c r="L379" s="198"/>
      <c r="M379" s="198"/>
      <c r="N379" s="198"/>
      <c r="O379" s="198"/>
      <c r="P379" s="198"/>
      <c r="Q379" s="198"/>
      <c r="R379" s="198"/>
      <c r="S379" s="198"/>
      <c r="T379" s="198"/>
      <c r="U379" s="198"/>
      <c r="V379" s="198"/>
      <c r="W379" s="191"/>
      <c r="X379" s="191"/>
      <c r="Y379" s="191"/>
      <c r="Z379" s="191"/>
      <c r="AA379" s="191"/>
      <c r="AB379" s="191"/>
      <c r="AC379" s="191"/>
    </row>
    <row r="380" spans="1:29">
      <c r="A380" s="198"/>
      <c r="B380" s="198"/>
      <c r="C380" s="198"/>
      <c r="D380" s="198"/>
      <c r="E380" s="198"/>
      <c r="F380" s="198"/>
      <c r="G380" s="198"/>
      <c r="H380" s="198"/>
      <c r="I380" s="198"/>
      <c r="J380" s="198"/>
      <c r="K380" s="198"/>
      <c r="L380" s="198"/>
      <c r="M380" s="198"/>
      <c r="N380" s="198"/>
      <c r="O380" s="198"/>
      <c r="P380" s="198"/>
      <c r="Q380" s="198"/>
      <c r="R380" s="198"/>
      <c r="S380" s="198"/>
      <c r="T380" s="198"/>
      <c r="U380" s="198"/>
      <c r="V380" s="198"/>
      <c r="W380" s="191"/>
      <c r="X380" s="191"/>
      <c r="Y380" s="191"/>
      <c r="Z380" s="191"/>
      <c r="AA380" s="191"/>
      <c r="AB380" s="191"/>
      <c r="AC380" s="191"/>
    </row>
    <row r="381" spans="1:29">
      <c r="A381" s="198"/>
      <c r="B381" s="198"/>
      <c r="C381" s="198"/>
      <c r="D381" s="198"/>
      <c r="E381" s="198"/>
      <c r="F381" s="198"/>
      <c r="G381" s="198"/>
      <c r="H381" s="198"/>
      <c r="I381" s="198"/>
      <c r="J381" s="198"/>
      <c r="K381" s="198"/>
      <c r="L381" s="198"/>
      <c r="M381" s="198"/>
      <c r="N381" s="198"/>
      <c r="O381" s="198"/>
      <c r="P381" s="198"/>
      <c r="Q381" s="198"/>
      <c r="R381" s="198"/>
      <c r="S381" s="198"/>
      <c r="T381" s="198"/>
      <c r="U381" s="198"/>
      <c r="V381" s="198"/>
      <c r="W381" s="191"/>
      <c r="X381" s="191"/>
      <c r="Y381" s="191"/>
      <c r="Z381" s="191"/>
      <c r="AA381" s="191"/>
      <c r="AB381" s="191"/>
      <c r="AC381" s="191"/>
    </row>
    <row r="382" spans="1:29">
      <c r="A382" s="198"/>
      <c r="B382" s="198"/>
      <c r="C382" s="198"/>
      <c r="D382" s="198"/>
      <c r="E382" s="198"/>
      <c r="F382" s="198"/>
      <c r="G382" s="198"/>
      <c r="H382" s="198"/>
      <c r="I382" s="198"/>
      <c r="J382" s="198"/>
      <c r="K382" s="198"/>
      <c r="L382" s="198"/>
      <c r="M382" s="198"/>
      <c r="N382" s="198"/>
      <c r="O382" s="198"/>
      <c r="P382" s="198"/>
      <c r="Q382" s="198"/>
      <c r="R382" s="198"/>
      <c r="S382" s="198"/>
      <c r="T382" s="198"/>
      <c r="U382" s="198"/>
      <c r="V382" s="198"/>
      <c r="W382" s="191"/>
      <c r="X382" s="191"/>
      <c r="Y382" s="191"/>
      <c r="Z382" s="191"/>
      <c r="AA382" s="191"/>
      <c r="AB382" s="191"/>
      <c r="AC382" s="191"/>
    </row>
    <row r="383" spans="1:29">
      <c r="A383" s="198"/>
      <c r="B383" s="198"/>
      <c r="C383" s="198"/>
      <c r="D383" s="198"/>
      <c r="E383" s="198"/>
      <c r="F383" s="198"/>
      <c r="G383" s="198"/>
      <c r="H383" s="198"/>
      <c r="I383" s="198"/>
      <c r="J383" s="198"/>
      <c r="K383" s="198"/>
      <c r="L383" s="198"/>
      <c r="M383" s="198"/>
      <c r="N383" s="198"/>
      <c r="O383" s="198"/>
      <c r="P383" s="198"/>
      <c r="Q383" s="198"/>
      <c r="R383" s="198"/>
      <c r="S383" s="198"/>
      <c r="T383" s="198"/>
      <c r="U383" s="198"/>
      <c r="V383" s="198"/>
      <c r="W383" s="191"/>
      <c r="X383" s="191"/>
      <c r="Y383" s="191"/>
      <c r="Z383" s="191"/>
      <c r="AA383" s="191"/>
      <c r="AB383" s="191"/>
      <c r="AC383" s="191"/>
    </row>
    <row r="384" spans="1:29">
      <c r="A384" s="198"/>
      <c r="B384" s="198"/>
      <c r="C384" s="198"/>
      <c r="D384" s="198"/>
      <c r="E384" s="198"/>
      <c r="F384" s="198"/>
      <c r="G384" s="198"/>
      <c r="H384" s="198"/>
      <c r="I384" s="198"/>
      <c r="J384" s="198"/>
      <c r="K384" s="198"/>
      <c r="L384" s="198"/>
      <c r="M384" s="198"/>
      <c r="N384" s="198"/>
      <c r="O384" s="198"/>
      <c r="P384" s="198"/>
      <c r="Q384" s="198"/>
      <c r="R384" s="198"/>
      <c r="S384" s="198"/>
      <c r="T384" s="198"/>
      <c r="U384" s="198"/>
      <c r="V384" s="198"/>
      <c r="W384" s="191"/>
      <c r="X384" s="191"/>
      <c r="Y384" s="191"/>
      <c r="Z384" s="191"/>
      <c r="AA384" s="191"/>
      <c r="AB384" s="191"/>
      <c r="AC384" s="191"/>
    </row>
    <row r="385" spans="1:29">
      <c r="A385" s="198"/>
      <c r="B385" s="198"/>
      <c r="C385" s="198"/>
      <c r="D385" s="198"/>
      <c r="E385" s="198"/>
      <c r="F385" s="198"/>
      <c r="G385" s="198"/>
      <c r="H385" s="198"/>
      <c r="I385" s="198"/>
      <c r="J385" s="198"/>
      <c r="K385" s="198"/>
      <c r="L385" s="198"/>
      <c r="M385" s="198"/>
      <c r="N385" s="198"/>
      <c r="O385" s="198"/>
      <c r="P385" s="198"/>
      <c r="Q385" s="198"/>
      <c r="R385" s="198"/>
      <c r="S385" s="198"/>
      <c r="T385" s="198"/>
      <c r="U385" s="198"/>
      <c r="V385" s="198"/>
      <c r="W385" s="191"/>
      <c r="X385" s="191"/>
      <c r="Y385" s="191"/>
      <c r="Z385" s="191"/>
      <c r="AA385" s="191"/>
      <c r="AB385" s="191"/>
      <c r="AC385" s="191"/>
    </row>
    <row r="386" spans="1:29">
      <c r="A386" s="198"/>
      <c r="B386" s="198"/>
      <c r="C386" s="198"/>
      <c r="D386" s="198"/>
      <c r="E386" s="198"/>
      <c r="F386" s="198"/>
      <c r="G386" s="198"/>
      <c r="H386" s="198"/>
      <c r="I386" s="198"/>
      <c r="J386" s="198"/>
      <c r="K386" s="198"/>
      <c r="L386" s="198"/>
      <c r="M386" s="198"/>
      <c r="N386" s="198"/>
      <c r="O386" s="198"/>
      <c r="P386" s="198"/>
      <c r="Q386" s="198"/>
      <c r="R386" s="198"/>
      <c r="S386" s="198"/>
      <c r="T386" s="198"/>
      <c r="U386" s="198"/>
      <c r="V386" s="198"/>
      <c r="W386" s="191"/>
      <c r="X386" s="191"/>
      <c r="Y386" s="191"/>
      <c r="Z386" s="191"/>
      <c r="AA386" s="191"/>
      <c r="AB386" s="191"/>
      <c r="AC386" s="191"/>
    </row>
    <row r="387" spans="1:29">
      <c r="A387" s="198"/>
      <c r="B387" s="198"/>
      <c r="C387" s="198"/>
      <c r="D387" s="198"/>
      <c r="E387" s="198"/>
      <c r="F387" s="198"/>
      <c r="G387" s="198"/>
      <c r="H387" s="198"/>
      <c r="I387" s="198"/>
      <c r="J387" s="198"/>
      <c r="K387" s="198"/>
      <c r="L387" s="198"/>
      <c r="M387" s="198"/>
      <c r="N387" s="198"/>
      <c r="O387" s="198"/>
      <c r="P387" s="198"/>
      <c r="Q387" s="198"/>
      <c r="R387" s="198"/>
      <c r="S387" s="198"/>
      <c r="T387" s="198"/>
      <c r="U387" s="198"/>
      <c r="V387" s="198"/>
      <c r="W387" s="191"/>
      <c r="X387" s="191"/>
      <c r="Y387" s="191"/>
      <c r="Z387" s="191"/>
      <c r="AA387" s="191"/>
      <c r="AB387" s="191"/>
      <c r="AC387" s="191"/>
    </row>
    <row r="388" spans="1:29">
      <c r="A388" s="198"/>
      <c r="B388" s="198"/>
      <c r="C388" s="198"/>
      <c r="D388" s="198"/>
      <c r="E388" s="198"/>
      <c r="F388" s="198"/>
      <c r="G388" s="198"/>
      <c r="H388" s="198"/>
      <c r="I388" s="198"/>
      <c r="J388" s="198"/>
      <c r="K388" s="198"/>
      <c r="L388" s="198"/>
      <c r="M388" s="198"/>
      <c r="N388" s="198"/>
      <c r="O388" s="198"/>
      <c r="P388" s="198"/>
      <c r="Q388" s="198"/>
      <c r="R388" s="198"/>
      <c r="S388" s="198"/>
      <c r="T388" s="198"/>
      <c r="U388" s="198"/>
      <c r="V388" s="198"/>
      <c r="W388" s="191"/>
      <c r="X388" s="191"/>
      <c r="Y388" s="191"/>
      <c r="Z388" s="191"/>
      <c r="AA388" s="191"/>
      <c r="AB388" s="191"/>
      <c r="AC388" s="191"/>
    </row>
    <row r="389" spans="1:29">
      <c r="A389" s="198"/>
      <c r="B389" s="198"/>
      <c r="C389" s="198"/>
      <c r="D389" s="198"/>
      <c r="E389" s="198"/>
      <c r="F389" s="198"/>
      <c r="G389" s="198"/>
      <c r="H389" s="198"/>
      <c r="I389" s="198"/>
      <c r="J389" s="198"/>
      <c r="K389" s="198"/>
      <c r="L389" s="198"/>
      <c r="M389" s="198"/>
      <c r="N389" s="198"/>
      <c r="O389" s="198"/>
      <c r="P389" s="198"/>
      <c r="Q389" s="198"/>
      <c r="R389" s="198"/>
      <c r="S389" s="198"/>
      <c r="T389" s="198"/>
      <c r="U389" s="198"/>
      <c r="V389" s="198"/>
      <c r="W389" s="191"/>
      <c r="X389" s="191"/>
      <c r="Y389" s="191"/>
      <c r="Z389" s="191"/>
      <c r="AA389" s="191"/>
      <c r="AB389" s="191"/>
      <c r="AC389" s="191"/>
    </row>
    <row r="390" spans="1:29">
      <c r="A390" s="198"/>
      <c r="B390" s="198"/>
      <c r="C390" s="198"/>
      <c r="D390" s="198"/>
      <c r="E390" s="198"/>
      <c r="F390" s="198"/>
      <c r="G390" s="198"/>
      <c r="H390" s="198"/>
      <c r="I390" s="198"/>
      <c r="J390" s="198"/>
      <c r="K390" s="198"/>
      <c r="L390" s="198"/>
      <c r="M390" s="198"/>
      <c r="N390" s="198"/>
      <c r="O390" s="198"/>
      <c r="P390" s="198"/>
      <c r="Q390" s="198"/>
      <c r="R390" s="198"/>
      <c r="S390" s="198"/>
      <c r="T390" s="198"/>
      <c r="U390" s="198"/>
      <c r="V390" s="198"/>
      <c r="W390" s="191"/>
      <c r="X390" s="191"/>
      <c r="Y390" s="191"/>
      <c r="Z390" s="191"/>
      <c r="AA390" s="191"/>
      <c r="AB390" s="191"/>
      <c r="AC390" s="191"/>
    </row>
    <row r="391" spans="1:29">
      <c r="A391" s="198"/>
      <c r="B391" s="198"/>
      <c r="C391" s="198"/>
      <c r="D391" s="198"/>
      <c r="E391" s="198"/>
      <c r="F391" s="198"/>
      <c r="G391" s="198"/>
      <c r="H391" s="198"/>
      <c r="I391" s="198"/>
      <c r="J391" s="198"/>
      <c r="K391" s="198"/>
      <c r="L391" s="198"/>
      <c r="M391" s="198"/>
      <c r="N391" s="198"/>
      <c r="O391" s="198"/>
      <c r="P391" s="198"/>
      <c r="Q391" s="198"/>
      <c r="R391" s="198"/>
      <c r="S391" s="198"/>
      <c r="T391" s="198"/>
      <c r="U391" s="198"/>
      <c r="V391" s="198"/>
      <c r="W391" s="191"/>
      <c r="X391" s="191"/>
      <c r="Y391" s="191"/>
      <c r="Z391" s="191"/>
      <c r="AA391" s="191"/>
      <c r="AB391" s="191"/>
      <c r="AC391" s="191"/>
    </row>
    <row r="392" spans="1:29">
      <c r="A392" s="198"/>
      <c r="B392" s="198"/>
      <c r="C392" s="198"/>
      <c r="D392" s="198"/>
      <c r="E392" s="198"/>
      <c r="F392" s="198"/>
      <c r="G392" s="198"/>
      <c r="H392" s="198"/>
      <c r="I392" s="198"/>
      <c r="J392" s="198"/>
      <c r="K392" s="198"/>
      <c r="L392" s="198"/>
      <c r="M392" s="198"/>
      <c r="N392" s="198"/>
      <c r="O392" s="198"/>
      <c r="P392" s="198"/>
      <c r="Q392" s="198"/>
      <c r="R392" s="198"/>
      <c r="S392" s="198"/>
      <c r="T392" s="198"/>
      <c r="U392" s="198"/>
      <c r="V392" s="198"/>
      <c r="W392" s="191"/>
      <c r="X392" s="191"/>
      <c r="Y392" s="191"/>
      <c r="Z392" s="191"/>
      <c r="AA392" s="191"/>
      <c r="AB392" s="191"/>
      <c r="AC392" s="191"/>
    </row>
    <row r="393" spans="1:29">
      <c r="A393" s="198"/>
      <c r="B393" s="198"/>
      <c r="C393" s="198"/>
      <c r="D393" s="198"/>
      <c r="E393" s="198"/>
      <c r="F393" s="198"/>
      <c r="G393" s="198"/>
      <c r="H393" s="198"/>
      <c r="I393" s="198"/>
      <c r="J393" s="198"/>
      <c r="K393" s="198"/>
      <c r="L393" s="198"/>
      <c r="M393" s="198"/>
      <c r="N393" s="198"/>
      <c r="O393" s="198"/>
      <c r="P393" s="198"/>
      <c r="Q393" s="198"/>
      <c r="R393" s="198"/>
      <c r="S393" s="198"/>
      <c r="T393" s="198"/>
      <c r="U393" s="198"/>
      <c r="V393" s="198"/>
      <c r="W393" s="191"/>
      <c r="X393" s="191"/>
      <c r="Y393" s="191"/>
      <c r="Z393" s="191"/>
      <c r="AA393" s="191"/>
      <c r="AB393" s="191"/>
      <c r="AC393" s="191"/>
    </row>
    <row r="394" spans="1:29">
      <c r="A394" s="198"/>
      <c r="B394" s="198"/>
      <c r="C394" s="198"/>
      <c r="D394" s="198"/>
      <c r="E394" s="198"/>
      <c r="F394" s="198"/>
      <c r="G394" s="198"/>
      <c r="H394" s="198"/>
      <c r="I394" s="198"/>
      <c r="J394" s="198"/>
      <c r="K394" s="198"/>
      <c r="L394" s="198"/>
      <c r="M394" s="198"/>
      <c r="N394" s="198"/>
      <c r="O394" s="198"/>
      <c r="P394" s="198"/>
      <c r="Q394" s="198"/>
      <c r="R394" s="198"/>
      <c r="S394" s="198"/>
      <c r="T394" s="198"/>
      <c r="U394" s="198"/>
      <c r="V394" s="198"/>
      <c r="W394" s="191"/>
      <c r="X394" s="191"/>
      <c r="Y394" s="191"/>
      <c r="Z394" s="191"/>
      <c r="AA394" s="191"/>
      <c r="AB394" s="191"/>
      <c r="AC394" s="191"/>
    </row>
    <row r="395" spans="1:29">
      <c r="A395" s="198"/>
      <c r="B395" s="198"/>
      <c r="C395" s="198"/>
      <c r="D395" s="198"/>
      <c r="E395" s="198"/>
      <c r="F395" s="198"/>
      <c r="G395" s="198"/>
      <c r="H395" s="198"/>
      <c r="I395" s="198"/>
      <c r="J395" s="198"/>
      <c r="K395" s="198"/>
      <c r="L395" s="198"/>
      <c r="M395" s="198"/>
      <c r="N395" s="198"/>
      <c r="O395" s="198"/>
      <c r="P395" s="198"/>
      <c r="Q395" s="198"/>
      <c r="R395" s="198"/>
      <c r="S395" s="198"/>
      <c r="T395" s="198"/>
      <c r="U395" s="198"/>
      <c r="V395" s="198"/>
      <c r="W395" s="191"/>
      <c r="X395" s="191"/>
      <c r="Y395" s="191"/>
      <c r="Z395" s="191"/>
      <c r="AA395" s="191"/>
      <c r="AB395" s="191"/>
      <c r="AC395" s="191"/>
    </row>
    <row r="396" spans="1:29">
      <c r="A396" s="198"/>
      <c r="B396" s="198"/>
      <c r="C396" s="198"/>
      <c r="D396" s="198"/>
      <c r="E396" s="198"/>
      <c r="F396" s="198"/>
      <c r="G396" s="198"/>
      <c r="H396" s="198"/>
      <c r="I396" s="198"/>
      <c r="J396" s="198"/>
      <c r="K396" s="198"/>
      <c r="L396" s="198"/>
      <c r="M396" s="198"/>
      <c r="N396" s="198"/>
      <c r="O396" s="198"/>
      <c r="P396" s="198"/>
      <c r="Q396" s="198"/>
      <c r="R396" s="198"/>
      <c r="S396" s="198"/>
      <c r="T396" s="198"/>
      <c r="U396" s="198"/>
      <c r="V396" s="198"/>
      <c r="W396" s="191"/>
      <c r="X396" s="191"/>
      <c r="Y396" s="191"/>
      <c r="Z396" s="191"/>
      <c r="AA396" s="191"/>
      <c r="AB396" s="191"/>
      <c r="AC396" s="191"/>
    </row>
    <row r="397" spans="1:29">
      <c r="A397" s="198"/>
      <c r="B397" s="198"/>
      <c r="C397" s="198"/>
      <c r="D397" s="198"/>
      <c r="E397" s="198"/>
      <c r="F397" s="198"/>
      <c r="G397" s="198"/>
      <c r="H397" s="198"/>
      <c r="I397" s="198"/>
      <c r="J397" s="198"/>
      <c r="K397" s="198"/>
      <c r="L397" s="198"/>
      <c r="M397" s="198"/>
      <c r="N397" s="198"/>
      <c r="O397" s="198"/>
      <c r="P397" s="198"/>
      <c r="Q397" s="198"/>
      <c r="R397" s="198"/>
      <c r="S397" s="198"/>
      <c r="T397" s="198"/>
      <c r="U397" s="198"/>
      <c r="V397" s="198"/>
      <c r="W397" s="191"/>
      <c r="X397" s="191"/>
      <c r="Y397" s="191"/>
      <c r="Z397" s="191"/>
      <c r="AA397" s="191"/>
      <c r="AB397" s="191"/>
      <c r="AC397" s="191"/>
    </row>
    <row r="398" spans="1:29">
      <c r="A398" s="198"/>
      <c r="B398" s="198"/>
      <c r="C398" s="198"/>
      <c r="D398" s="198"/>
      <c r="E398" s="198"/>
      <c r="F398" s="198"/>
      <c r="G398" s="198"/>
      <c r="H398" s="198"/>
      <c r="I398" s="198"/>
      <c r="J398" s="198"/>
      <c r="K398" s="198"/>
      <c r="L398" s="198"/>
      <c r="M398" s="198"/>
      <c r="N398" s="198"/>
      <c r="O398" s="198"/>
      <c r="P398" s="198"/>
      <c r="Q398" s="198"/>
      <c r="R398" s="198"/>
      <c r="S398" s="198"/>
      <c r="T398" s="198"/>
      <c r="U398" s="198"/>
      <c r="V398" s="198"/>
      <c r="W398" s="191"/>
      <c r="X398" s="191"/>
      <c r="Y398" s="191"/>
      <c r="Z398" s="191"/>
      <c r="AA398" s="191"/>
      <c r="AB398" s="191"/>
      <c r="AC398" s="191"/>
    </row>
    <row r="399" spans="1:29">
      <c r="A399" s="198"/>
      <c r="B399" s="198"/>
      <c r="C399" s="198"/>
      <c r="D399" s="198"/>
      <c r="E399" s="198"/>
      <c r="F399" s="198"/>
      <c r="G399" s="198"/>
      <c r="H399" s="198"/>
      <c r="I399" s="198"/>
      <c r="J399" s="198"/>
      <c r="K399" s="198"/>
      <c r="L399" s="198"/>
      <c r="M399" s="198"/>
      <c r="N399" s="198"/>
      <c r="O399" s="198"/>
      <c r="P399" s="198"/>
      <c r="Q399" s="198"/>
      <c r="R399" s="198"/>
      <c r="S399" s="198"/>
      <c r="T399" s="198"/>
      <c r="U399" s="198"/>
      <c r="V399" s="198"/>
      <c r="W399" s="191"/>
      <c r="X399" s="191"/>
      <c r="Y399" s="191"/>
      <c r="Z399" s="191"/>
      <c r="AA399" s="191"/>
      <c r="AB399" s="191"/>
      <c r="AC399" s="191"/>
    </row>
    <row r="400" spans="1:29">
      <c r="A400" s="198"/>
      <c r="B400" s="198"/>
      <c r="C400" s="198"/>
      <c r="D400" s="198"/>
      <c r="E400" s="198"/>
      <c r="F400" s="198"/>
      <c r="G400" s="198"/>
      <c r="H400" s="198"/>
      <c r="I400" s="198"/>
      <c r="J400" s="198"/>
      <c r="K400" s="198"/>
      <c r="L400" s="198"/>
      <c r="M400" s="198"/>
      <c r="N400" s="198"/>
      <c r="O400" s="198"/>
      <c r="P400" s="198"/>
      <c r="Q400" s="198"/>
      <c r="R400" s="198"/>
      <c r="S400" s="198"/>
      <c r="T400" s="198"/>
      <c r="U400" s="198"/>
      <c r="V400" s="198"/>
      <c r="W400" s="191"/>
      <c r="X400" s="191"/>
      <c r="Y400" s="191"/>
      <c r="Z400" s="191"/>
      <c r="AA400" s="191"/>
      <c r="AB400" s="191"/>
      <c r="AC400" s="191"/>
    </row>
    <row r="401" spans="1:29">
      <c r="A401" s="198"/>
      <c r="B401" s="198"/>
      <c r="C401" s="198"/>
      <c r="D401" s="198"/>
      <c r="E401" s="198"/>
      <c r="F401" s="198"/>
      <c r="G401" s="198"/>
      <c r="H401" s="198"/>
      <c r="I401" s="198"/>
      <c r="J401" s="198"/>
      <c r="K401" s="198"/>
      <c r="L401" s="198"/>
      <c r="M401" s="198"/>
      <c r="N401" s="198"/>
      <c r="O401" s="198"/>
      <c r="P401" s="198"/>
      <c r="Q401" s="198"/>
      <c r="R401" s="198"/>
      <c r="S401" s="198"/>
      <c r="T401" s="198"/>
      <c r="U401" s="198"/>
      <c r="V401" s="198"/>
      <c r="W401" s="191"/>
      <c r="X401" s="191"/>
      <c r="Y401" s="191"/>
      <c r="Z401" s="191"/>
      <c r="AA401" s="191"/>
      <c r="AB401" s="191"/>
      <c r="AC401" s="191"/>
    </row>
    <row r="402" spans="1:29">
      <c r="A402" s="198"/>
      <c r="B402" s="198"/>
      <c r="C402" s="198"/>
      <c r="D402" s="198"/>
      <c r="E402" s="198"/>
      <c r="F402" s="198"/>
      <c r="G402" s="198"/>
      <c r="H402" s="198"/>
      <c r="I402" s="198"/>
      <c r="J402" s="198"/>
      <c r="K402" s="198"/>
      <c r="L402" s="198"/>
      <c r="M402" s="198"/>
      <c r="N402" s="198"/>
      <c r="O402" s="198"/>
      <c r="P402" s="198"/>
      <c r="Q402" s="198"/>
      <c r="R402" s="198"/>
      <c r="S402" s="198"/>
      <c r="T402" s="198"/>
      <c r="U402" s="198"/>
      <c r="V402" s="198"/>
      <c r="W402" s="191"/>
      <c r="X402" s="191"/>
      <c r="Y402" s="191"/>
      <c r="Z402" s="191"/>
      <c r="AA402" s="191"/>
      <c r="AB402" s="191"/>
      <c r="AC402" s="191"/>
    </row>
    <row r="403" spans="1:29">
      <c r="A403" s="198"/>
      <c r="B403" s="198"/>
      <c r="C403" s="198"/>
      <c r="D403" s="198"/>
      <c r="E403" s="198"/>
      <c r="F403" s="198"/>
      <c r="G403" s="198"/>
      <c r="H403" s="198"/>
      <c r="I403" s="198"/>
      <c r="J403" s="198"/>
      <c r="K403" s="198"/>
      <c r="L403" s="198"/>
      <c r="M403" s="198"/>
      <c r="N403" s="198"/>
      <c r="O403" s="198"/>
      <c r="P403" s="198"/>
      <c r="Q403" s="198"/>
      <c r="R403" s="198"/>
      <c r="S403" s="198"/>
      <c r="T403" s="198"/>
      <c r="U403" s="198"/>
      <c r="V403" s="198"/>
      <c r="W403" s="191"/>
      <c r="X403" s="191"/>
      <c r="Y403" s="191"/>
      <c r="Z403" s="191"/>
      <c r="AA403" s="191"/>
      <c r="AB403" s="191"/>
      <c r="AC403" s="191"/>
    </row>
    <row r="404" spans="1:29">
      <c r="A404" s="198"/>
      <c r="B404" s="198"/>
      <c r="C404" s="198"/>
      <c r="D404" s="198"/>
      <c r="E404" s="198"/>
      <c r="F404" s="198"/>
      <c r="G404" s="198"/>
      <c r="H404" s="198"/>
      <c r="I404" s="198"/>
      <c r="J404" s="198"/>
      <c r="K404" s="198"/>
      <c r="L404" s="198"/>
      <c r="M404" s="198"/>
      <c r="N404" s="198"/>
      <c r="O404" s="198"/>
      <c r="P404" s="198"/>
      <c r="Q404" s="198"/>
      <c r="R404" s="198"/>
      <c r="S404" s="198"/>
      <c r="T404" s="198"/>
      <c r="U404" s="198"/>
      <c r="V404" s="198"/>
      <c r="W404" s="191"/>
      <c r="X404" s="191"/>
      <c r="Y404" s="191"/>
      <c r="Z404" s="191"/>
      <c r="AA404" s="191"/>
      <c r="AB404" s="191"/>
      <c r="AC404" s="191"/>
    </row>
    <row r="405" spans="1:29">
      <c r="A405" s="198"/>
      <c r="B405" s="198"/>
      <c r="C405" s="198"/>
      <c r="D405" s="198"/>
      <c r="E405" s="198"/>
      <c r="F405" s="198"/>
      <c r="G405" s="198"/>
      <c r="H405" s="198"/>
      <c r="I405" s="198"/>
      <c r="J405" s="198"/>
      <c r="K405" s="198"/>
      <c r="L405" s="198"/>
      <c r="M405" s="198"/>
      <c r="N405" s="198"/>
      <c r="O405" s="198"/>
      <c r="P405" s="198"/>
      <c r="Q405" s="198"/>
      <c r="R405" s="198"/>
      <c r="S405" s="198"/>
      <c r="T405" s="198"/>
      <c r="U405" s="198"/>
      <c r="V405" s="198"/>
      <c r="W405" s="191"/>
      <c r="X405" s="191"/>
      <c r="Y405" s="191"/>
      <c r="Z405" s="191"/>
      <c r="AA405" s="191"/>
      <c r="AB405" s="191"/>
      <c r="AC405" s="191"/>
    </row>
    <row r="406" spans="1:29">
      <c r="A406" s="198"/>
      <c r="B406" s="198"/>
      <c r="C406" s="198"/>
      <c r="D406" s="198"/>
      <c r="E406" s="198"/>
      <c r="F406" s="198"/>
      <c r="G406" s="198"/>
      <c r="H406" s="198"/>
      <c r="I406" s="198"/>
      <c r="J406" s="198"/>
      <c r="K406" s="198"/>
      <c r="L406" s="198"/>
      <c r="M406" s="198"/>
      <c r="N406" s="198"/>
      <c r="O406" s="198"/>
      <c r="P406" s="198"/>
      <c r="Q406" s="198"/>
      <c r="R406" s="198"/>
      <c r="S406" s="198"/>
      <c r="T406" s="198"/>
      <c r="U406" s="198"/>
      <c r="V406" s="198"/>
      <c r="W406" s="191"/>
      <c r="X406" s="191"/>
      <c r="Y406" s="191"/>
      <c r="Z406" s="191"/>
      <c r="AA406" s="191"/>
      <c r="AB406" s="191"/>
      <c r="AC406" s="191"/>
    </row>
    <row r="407" spans="1:29">
      <c r="A407" s="198"/>
      <c r="B407" s="198"/>
      <c r="C407" s="198"/>
      <c r="D407" s="198"/>
      <c r="E407" s="198"/>
      <c r="F407" s="198"/>
      <c r="G407" s="198"/>
      <c r="H407" s="198"/>
      <c r="I407" s="198"/>
      <c r="J407" s="198"/>
      <c r="K407" s="198"/>
      <c r="L407" s="198"/>
      <c r="M407" s="198"/>
      <c r="N407" s="198"/>
      <c r="O407" s="198"/>
      <c r="P407" s="198"/>
      <c r="Q407" s="198"/>
      <c r="R407" s="198"/>
      <c r="S407" s="198"/>
      <c r="T407" s="198"/>
      <c r="U407" s="198"/>
      <c r="V407" s="198"/>
      <c r="W407" s="191"/>
      <c r="X407" s="191"/>
      <c r="Y407" s="191"/>
      <c r="Z407" s="191"/>
      <c r="AA407" s="191"/>
      <c r="AB407" s="191"/>
      <c r="AC407" s="191"/>
    </row>
    <row r="408" spans="1:29">
      <c r="A408" s="198"/>
      <c r="B408" s="198"/>
      <c r="C408" s="198"/>
      <c r="D408" s="198"/>
      <c r="E408" s="198"/>
      <c r="F408" s="198"/>
      <c r="G408" s="198"/>
      <c r="H408" s="198"/>
      <c r="I408" s="198"/>
      <c r="J408" s="198"/>
      <c r="K408" s="198"/>
      <c r="L408" s="198"/>
      <c r="M408" s="198"/>
      <c r="N408" s="198"/>
      <c r="O408" s="198"/>
      <c r="P408" s="198"/>
      <c r="Q408" s="198"/>
      <c r="R408" s="198"/>
      <c r="S408" s="198"/>
      <c r="T408" s="198"/>
      <c r="U408" s="198"/>
      <c r="V408" s="198"/>
      <c r="W408" s="191"/>
      <c r="X408" s="191"/>
      <c r="Y408" s="191"/>
      <c r="Z408" s="191"/>
      <c r="AA408" s="191"/>
      <c r="AB408" s="191"/>
      <c r="AC408" s="191"/>
    </row>
    <row r="409" spans="1:29">
      <c r="A409" s="198"/>
      <c r="B409" s="198"/>
      <c r="C409" s="198"/>
      <c r="D409" s="198"/>
      <c r="E409" s="198"/>
      <c r="F409" s="198"/>
      <c r="G409" s="198"/>
      <c r="H409" s="198"/>
      <c r="I409" s="198"/>
      <c r="J409" s="198"/>
      <c r="K409" s="198"/>
      <c r="L409" s="198"/>
      <c r="M409" s="198"/>
      <c r="N409" s="198"/>
      <c r="O409" s="198"/>
      <c r="P409" s="198"/>
      <c r="Q409" s="198"/>
      <c r="R409" s="198"/>
      <c r="S409" s="198"/>
      <c r="T409" s="198"/>
      <c r="U409" s="198"/>
      <c r="V409" s="198"/>
      <c r="W409" s="191"/>
      <c r="X409" s="191"/>
      <c r="Y409" s="191"/>
      <c r="Z409" s="191"/>
      <c r="AA409" s="191"/>
      <c r="AB409" s="191"/>
      <c r="AC409" s="191"/>
    </row>
    <row r="410" spans="1:29">
      <c r="A410" s="198"/>
      <c r="B410" s="198"/>
      <c r="C410" s="198"/>
      <c r="D410" s="198"/>
      <c r="E410" s="198"/>
      <c r="F410" s="198"/>
      <c r="G410" s="198"/>
      <c r="H410" s="198"/>
      <c r="I410" s="198"/>
      <c r="J410" s="198"/>
      <c r="K410" s="198"/>
      <c r="L410" s="198"/>
      <c r="M410" s="198"/>
      <c r="N410" s="198"/>
      <c r="O410" s="198"/>
      <c r="P410" s="198"/>
      <c r="Q410" s="198"/>
      <c r="R410" s="198"/>
      <c r="S410" s="198"/>
      <c r="T410" s="198"/>
      <c r="U410" s="198"/>
      <c r="V410" s="198"/>
      <c r="W410" s="191"/>
      <c r="X410" s="191"/>
      <c r="Y410" s="191"/>
      <c r="Z410" s="191"/>
      <c r="AA410" s="191"/>
      <c r="AB410" s="191"/>
      <c r="AC410" s="191"/>
    </row>
    <row r="411" spans="1:29">
      <c r="A411" s="198"/>
      <c r="B411" s="198"/>
      <c r="C411" s="198"/>
      <c r="D411" s="198"/>
      <c r="E411" s="198"/>
      <c r="F411" s="198"/>
      <c r="G411" s="198"/>
      <c r="H411" s="198"/>
      <c r="I411" s="198"/>
      <c r="J411" s="198"/>
      <c r="K411" s="198"/>
      <c r="L411" s="198"/>
      <c r="M411" s="198"/>
      <c r="N411" s="198"/>
      <c r="O411" s="198"/>
      <c r="P411" s="198"/>
      <c r="Q411" s="198"/>
      <c r="R411" s="198"/>
      <c r="S411" s="198"/>
      <c r="T411" s="198"/>
      <c r="U411" s="198"/>
      <c r="V411" s="198"/>
      <c r="W411" s="191"/>
      <c r="X411" s="191"/>
      <c r="Y411" s="191"/>
      <c r="Z411" s="191"/>
      <c r="AA411" s="191"/>
      <c r="AB411" s="191"/>
      <c r="AC411" s="191"/>
    </row>
    <row r="412" spans="1:29">
      <c r="A412" s="198"/>
      <c r="B412" s="198"/>
      <c r="C412" s="198"/>
      <c r="D412" s="198"/>
      <c r="E412" s="198"/>
      <c r="F412" s="198"/>
      <c r="G412" s="198"/>
      <c r="H412" s="198"/>
      <c r="I412" s="198"/>
      <c r="J412" s="198"/>
      <c r="K412" s="198"/>
      <c r="L412" s="198"/>
      <c r="M412" s="198"/>
      <c r="N412" s="198"/>
      <c r="O412" s="198"/>
      <c r="P412" s="198"/>
      <c r="Q412" s="198"/>
      <c r="R412" s="198"/>
      <c r="S412" s="198"/>
      <c r="T412" s="198"/>
      <c r="U412" s="198"/>
      <c r="V412" s="198"/>
      <c r="W412" s="191"/>
      <c r="X412" s="191"/>
      <c r="Y412" s="191"/>
      <c r="Z412" s="191"/>
      <c r="AA412" s="191"/>
      <c r="AB412" s="191"/>
      <c r="AC412" s="191"/>
    </row>
    <row r="413" spans="1:29">
      <c r="A413" s="198"/>
      <c r="B413" s="198"/>
      <c r="C413" s="198"/>
      <c r="D413" s="198"/>
      <c r="E413" s="198"/>
      <c r="F413" s="198"/>
      <c r="G413" s="198"/>
      <c r="H413" s="198"/>
      <c r="I413" s="198"/>
      <c r="J413" s="198"/>
      <c r="K413" s="198"/>
      <c r="L413" s="198"/>
      <c r="M413" s="198"/>
      <c r="N413" s="198"/>
      <c r="O413" s="198"/>
      <c r="P413" s="198"/>
      <c r="Q413" s="198"/>
      <c r="R413" s="198"/>
      <c r="S413" s="198"/>
      <c r="T413" s="198"/>
      <c r="U413" s="198"/>
      <c r="V413" s="198"/>
      <c r="W413" s="191"/>
      <c r="X413" s="191"/>
      <c r="Y413" s="191"/>
      <c r="Z413" s="191"/>
      <c r="AA413" s="191"/>
      <c r="AB413" s="191"/>
      <c r="AC413" s="191"/>
    </row>
    <row r="414" spans="1:29">
      <c r="A414" s="198"/>
      <c r="B414" s="198"/>
      <c r="C414" s="198"/>
      <c r="D414" s="198"/>
      <c r="E414" s="198"/>
      <c r="F414" s="198"/>
      <c r="G414" s="198"/>
      <c r="H414" s="198"/>
      <c r="I414" s="198"/>
      <c r="J414" s="198"/>
      <c r="K414" s="198"/>
      <c r="L414" s="198"/>
      <c r="M414" s="198"/>
      <c r="N414" s="198"/>
      <c r="O414" s="198"/>
      <c r="P414" s="198"/>
      <c r="Q414" s="198"/>
      <c r="R414" s="198"/>
      <c r="S414" s="198"/>
      <c r="T414" s="198"/>
      <c r="U414" s="198"/>
      <c r="V414" s="198"/>
      <c r="W414" s="191"/>
      <c r="X414" s="191"/>
      <c r="Y414" s="191"/>
      <c r="Z414" s="191"/>
      <c r="AA414" s="191"/>
      <c r="AB414" s="191"/>
      <c r="AC414" s="191"/>
    </row>
    <row r="415" spans="1:29">
      <c r="A415" s="198"/>
      <c r="B415" s="198"/>
      <c r="C415" s="198"/>
      <c r="D415" s="198"/>
      <c r="E415" s="198"/>
      <c r="F415" s="198"/>
      <c r="G415" s="198"/>
      <c r="H415" s="198"/>
      <c r="I415" s="198"/>
      <c r="J415" s="198"/>
      <c r="K415" s="198"/>
      <c r="L415" s="198"/>
      <c r="M415" s="198"/>
      <c r="N415" s="198"/>
      <c r="O415" s="198"/>
      <c r="P415" s="198"/>
      <c r="Q415" s="198"/>
      <c r="R415" s="198"/>
      <c r="S415" s="198"/>
      <c r="T415" s="198"/>
      <c r="U415" s="198"/>
      <c r="V415" s="198"/>
      <c r="W415" s="191"/>
      <c r="X415" s="191"/>
      <c r="Y415" s="191"/>
      <c r="Z415" s="191"/>
      <c r="AA415" s="191"/>
      <c r="AB415" s="191"/>
      <c r="AC415" s="191"/>
    </row>
    <row r="416" spans="1:29">
      <c r="A416" s="198"/>
      <c r="B416" s="198"/>
      <c r="C416" s="198"/>
      <c r="D416" s="198"/>
      <c r="E416" s="198"/>
      <c r="F416" s="198"/>
      <c r="G416" s="198"/>
      <c r="H416" s="198"/>
      <c r="I416" s="198"/>
      <c r="J416" s="198"/>
      <c r="K416" s="198"/>
      <c r="L416" s="198"/>
      <c r="M416" s="198"/>
      <c r="N416" s="198"/>
      <c r="O416" s="198"/>
      <c r="P416" s="198"/>
      <c r="Q416" s="198"/>
      <c r="R416" s="198"/>
      <c r="S416" s="198"/>
      <c r="T416" s="198"/>
      <c r="U416" s="198"/>
      <c r="V416" s="198"/>
      <c r="W416" s="191"/>
      <c r="X416" s="191"/>
      <c r="Y416" s="191"/>
      <c r="Z416" s="191"/>
      <c r="AA416" s="191"/>
      <c r="AB416" s="191"/>
      <c r="AC416" s="191"/>
    </row>
    <row r="417" spans="1:29">
      <c r="A417" s="198"/>
      <c r="B417" s="198"/>
      <c r="C417" s="198"/>
      <c r="D417" s="198"/>
      <c r="E417" s="198"/>
      <c r="F417" s="198"/>
      <c r="G417" s="198"/>
      <c r="H417" s="198"/>
      <c r="I417" s="198"/>
      <c r="J417" s="198"/>
      <c r="K417" s="198"/>
      <c r="L417" s="198"/>
      <c r="M417" s="198"/>
      <c r="N417" s="198"/>
      <c r="O417" s="198"/>
      <c r="P417" s="198"/>
      <c r="Q417" s="198"/>
      <c r="R417" s="198"/>
      <c r="S417" s="198"/>
      <c r="T417" s="198"/>
      <c r="U417" s="198"/>
      <c r="V417" s="198"/>
      <c r="W417" s="191"/>
      <c r="X417" s="191"/>
      <c r="Y417" s="191"/>
      <c r="Z417" s="191"/>
      <c r="AA417" s="191"/>
      <c r="AB417" s="191"/>
      <c r="AC417" s="191"/>
    </row>
    <row r="418" spans="1:29">
      <c r="A418" s="198"/>
      <c r="B418" s="198"/>
      <c r="C418" s="198"/>
      <c r="D418" s="198"/>
      <c r="E418" s="198"/>
      <c r="F418" s="198"/>
      <c r="G418" s="198"/>
      <c r="H418" s="198"/>
      <c r="I418" s="198"/>
      <c r="J418" s="198"/>
      <c r="K418" s="198"/>
      <c r="L418" s="198"/>
      <c r="M418" s="198"/>
      <c r="N418" s="198"/>
      <c r="O418" s="198"/>
      <c r="P418" s="198"/>
      <c r="Q418" s="198"/>
      <c r="R418" s="198"/>
      <c r="S418" s="198"/>
      <c r="T418" s="198"/>
      <c r="U418" s="198"/>
      <c r="V418" s="198"/>
      <c r="W418" s="191"/>
      <c r="X418" s="191"/>
      <c r="Y418" s="191"/>
      <c r="Z418" s="191"/>
      <c r="AA418" s="191"/>
      <c r="AB418" s="191"/>
      <c r="AC418" s="191"/>
    </row>
    <row r="419" spans="1:29">
      <c r="A419" s="198"/>
      <c r="B419" s="198"/>
      <c r="C419" s="198"/>
      <c r="D419" s="198"/>
      <c r="E419" s="198"/>
      <c r="F419" s="198"/>
      <c r="G419" s="198"/>
      <c r="H419" s="198"/>
      <c r="I419" s="198"/>
      <c r="J419" s="198"/>
      <c r="K419" s="198"/>
      <c r="L419" s="198"/>
      <c r="M419" s="198"/>
      <c r="N419" s="198"/>
      <c r="O419" s="198"/>
      <c r="P419" s="198"/>
      <c r="Q419" s="198"/>
      <c r="R419" s="198"/>
      <c r="S419" s="198"/>
      <c r="T419" s="198"/>
      <c r="U419" s="198"/>
      <c r="V419" s="198"/>
      <c r="W419" s="191"/>
      <c r="X419" s="191"/>
      <c r="Y419" s="191"/>
      <c r="Z419" s="191"/>
      <c r="AA419" s="191"/>
      <c r="AB419" s="191"/>
      <c r="AC419" s="191"/>
    </row>
    <row r="420" spans="1:29">
      <c r="A420" s="198"/>
      <c r="B420" s="198"/>
      <c r="C420" s="198"/>
      <c r="D420" s="198"/>
      <c r="E420" s="198"/>
      <c r="F420" s="198"/>
      <c r="G420" s="198"/>
      <c r="H420" s="198"/>
      <c r="I420" s="198"/>
      <c r="J420" s="198"/>
      <c r="K420" s="198"/>
      <c r="L420" s="198"/>
      <c r="M420" s="198"/>
      <c r="N420" s="198"/>
      <c r="O420" s="198"/>
      <c r="P420" s="198"/>
      <c r="Q420" s="198"/>
      <c r="R420" s="198"/>
      <c r="S420" s="198"/>
      <c r="T420" s="198"/>
      <c r="U420" s="198"/>
      <c r="V420" s="198"/>
      <c r="W420" s="191"/>
      <c r="X420" s="191"/>
      <c r="Y420" s="191"/>
      <c r="Z420" s="191"/>
      <c r="AA420" s="191"/>
      <c r="AB420" s="191"/>
      <c r="AC420" s="191"/>
    </row>
    <row r="421" spans="1:29">
      <c r="A421" s="198"/>
      <c r="B421" s="198"/>
      <c r="C421" s="198"/>
      <c r="D421" s="198"/>
      <c r="E421" s="198"/>
      <c r="F421" s="198"/>
      <c r="G421" s="198"/>
      <c r="H421" s="198"/>
      <c r="I421" s="198"/>
      <c r="J421" s="198"/>
      <c r="K421" s="198"/>
      <c r="L421" s="198"/>
      <c r="M421" s="198"/>
      <c r="N421" s="198"/>
      <c r="O421" s="198"/>
      <c r="P421" s="198"/>
      <c r="Q421" s="198"/>
      <c r="R421" s="198"/>
      <c r="S421" s="198"/>
      <c r="T421" s="198"/>
      <c r="U421" s="198"/>
      <c r="V421" s="198"/>
      <c r="W421" s="191"/>
      <c r="X421" s="191"/>
      <c r="Y421" s="191"/>
      <c r="Z421" s="191"/>
      <c r="AA421" s="191"/>
      <c r="AB421" s="191"/>
      <c r="AC421" s="191"/>
    </row>
    <row r="422" spans="1:29">
      <c r="A422" s="198"/>
      <c r="B422" s="198"/>
      <c r="C422" s="198"/>
      <c r="D422" s="198"/>
      <c r="E422" s="198"/>
      <c r="F422" s="198"/>
      <c r="G422" s="198"/>
      <c r="H422" s="198"/>
      <c r="I422" s="198"/>
      <c r="J422" s="198"/>
      <c r="K422" s="198"/>
      <c r="L422" s="198"/>
      <c r="M422" s="198"/>
      <c r="N422" s="198"/>
      <c r="O422" s="198"/>
      <c r="P422" s="198"/>
      <c r="Q422" s="198"/>
      <c r="R422" s="198"/>
      <c r="S422" s="198"/>
      <c r="T422" s="198"/>
      <c r="U422" s="198"/>
      <c r="V422" s="198"/>
      <c r="W422" s="191"/>
      <c r="X422" s="191"/>
      <c r="Y422" s="191"/>
      <c r="Z422" s="191"/>
      <c r="AA422" s="191"/>
      <c r="AB422" s="191"/>
      <c r="AC422" s="191"/>
    </row>
    <row r="423" spans="1:29">
      <c r="A423" s="198"/>
      <c r="B423" s="198"/>
      <c r="C423" s="198"/>
      <c r="D423" s="198"/>
      <c r="E423" s="198"/>
      <c r="F423" s="198"/>
      <c r="G423" s="198"/>
      <c r="H423" s="198"/>
      <c r="I423" s="198"/>
      <c r="J423" s="198"/>
      <c r="K423" s="198"/>
      <c r="L423" s="198"/>
      <c r="M423" s="198"/>
      <c r="N423" s="198"/>
      <c r="O423" s="198"/>
      <c r="P423" s="198"/>
      <c r="Q423" s="198"/>
      <c r="R423" s="198"/>
      <c r="S423" s="198"/>
      <c r="T423" s="198"/>
      <c r="U423" s="198"/>
      <c r="V423" s="198"/>
      <c r="W423" s="191"/>
      <c r="X423" s="191"/>
      <c r="Y423" s="191"/>
      <c r="Z423" s="191"/>
      <c r="AA423" s="191"/>
      <c r="AB423" s="191"/>
      <c r="AC423" s="191"/>
    </row>
    <row r="424" spans="1:29">
      <c r="A424" s="198"/>
      <c r="B424" s="198"/>
      <c r="C424" s="198"/>
      <c r="D424" s="198"/>
      <c r="E424" s="198"/>
      <c r="F424" s="198"/>
      <c r="G424" s="198"/>
      <c r="H424" s="198"/>
      <c r="I424" s="198"/>
      <c r="J424" s="198"/>
      <c r="K424" s="198"/>
      <c r="L424" s="198"/>
      <c r="M424" s="198"/>
      <c r="N424" s="198"/>
      <c r="O424" s="198"/>
      <c r="P424" s="198"/>
      <c r="Q424" s="198"/>
      <c r="R424" s="198"/>
      <c r="S424" s="198"/>
      <c r="T424" s="198"/>
      <c r="U424" s="198"/>
      <c r="V424" s="198"/>
      <c r="W424" s="191"/>
      <c r="X424" s="191"/>
      <c r="Y424" s="191"/>
      <c r="Z424" s="191"/>
      <c r="AA424" s="191"/>
      <c r="AB424" s="191"/>
      <c r="AC424" s="191"/>
    </row>
    <row r="425" spans="1:29">
      <c r="A425" s="198"/>
      <c r="B425" s="198"/>
      <c r="C425" s="198"/>
      <c r="D425" s="198"/>
      <c r="E425" s="198"/>
      <c r="F425" s="198"/>
      <c r="G425" s="198"/>
      <c r="H425" s="198"/>
      <c r="I425" s="198"/>
      <c r="J425" s="198"/>
      <c r="K425" s="198"/>
      <c r="L425" s="198"/>
      <c r="M425" s="198"/>
      <c r="N425" s="198"/>
      <c r="O425" s="198"/>
      <c r="P425" s="198"/>
      <c r="Q425" s="198"/>
      <c r="R425" s="198"/>
      <c r="S425" s="198"/>
      <c r="T425" s="198"/>
      <c r="U425" s="198"/>
      <c r="V425" s="198"/>
      <c r="W425" s="191"/>
      <c r="X425" s="191"/>
      <c r="Y425" s="191"/>
      <c r="Z425" s="191"/>
      <c r="AA425" s="191"/>
      <c r="AB425" s="191"/>
      <c r="AC425" s="191"/>
    </row>
    <row r="426" spans="1:29">
      <c r="A426" s="198"/>
      <c r="B426" s="198"/>
      <c r="C426" s="198"/>
      <c r="D426" s="198"/>
      <c r="E426" s="198"/>
      <c r="F426" s="198"/>
      <c r="G426" s="198"/>
      <c r="H426" s="198"/>
      <c r="I426" s="198"/>
      <c r="J426" s="198"/>
      <c r="K426" s="198"/>
      <c r="L426" s="198"/>
      <c r="M426" s="198"/>
      <c r="N426" s="198"/>
      <c r="O426" s="198"/>
      <c r="P426" s="198"/>
      <c r="Q426" s="198"/>
      <c r="R426" s="198"/>
      <c r="S426" s="198"/>
      <c r="T426" s="198"/>
      <c r="U426" s="198"/>
      <c r="V426" s="198"/>
      <c r="W426" s="191"/>
      <c r="X426" s="191"/>
      <c r="Y426" s="191"/>
      <c r="Z426" s="191"/>
      <c r="AA426" s="191"/>
      <c r="AB426" s="191"/>
      <c r="AC426" s="191"/>
    </row>
    <row r="427" spans="1:29">
      <c r="A427" s="198"/>
      <c r="B427" s="198"/>
      <c r="C427" s="198"/>
      <c r="D427" s="198"/>
      <c r="E427" s="198"/>
      <c r="F427" s="198"/>
      <c r="G427" s="198"/>
      <c r="H427" s="198"/>
      <c r="I427" s="198"/>
      <c r="J427" s="198"/>
      <c r="K427" s="198"/>
      <c r="L427" s="198"/>
      <c r="M427" s="198"/>
      <c r="N427" s="198"/>
      <c r="O427" s="198"/>
      <c r="P427" s="198"/>
      <c r="Q427" s="198"/>
      <c r="R427" s="198"/>
      <c r="S427" s="198"/>
      <c r="T427" s="198"/>
      <c r="U427" s="198"/>
      <c r="V427" s="198"/>
      <c r="W427" s="191"/>
      <c r="X427" s="191"/>
      <c r="Y427" s="191"/>
      <c r="Z427" s="191"/>
      <c r="AA427" s="191"/>
      <c r="AB427" s="191"/>
      <c r="AC427" s="191"/>
    </row>
    <row r="428" spans="1:29">
      <c r="A428" s="198"/>
      <c r="B428" s="198"/>
      <c r="C428" s="198"/>
      <c r="D428" s="198"/>
      <c r="E428" s="198"/>
      <c r="F428" s="198"/>
      <c r="G428" s="198"/>
      <c r="H428" s="198"/>
      <c r="I428" s="198"/>
      <c r="J428" s="198"/>
      <c r="K428" s="198"/>
      <c r="L428" s="198"/>
      <c r="M428" s="198"/>
      <c r="N428" s="198"/>
      <c r="O428" s="198"/>
      <c r="P428" s="198"/>
      <c r="Q428" s="198"/>
      <c r="R428" s="198"/>
      <c r="S428" s="198"/>
      <c r="T428" s="198"/>
      <c r="U428" s="198"/>
      <c r="V428" s="198"/>
      <c r="W428" s="191"/>
      <c r="X428" s="191"/>
      <c r="Y428" s="191"/>
      <c r="Z428" s="191"/>
      <c r="AA428" s="191"/>
      <c r="AB428" s="191"/>
      <c r="AC428" s="191"/>
    </row>
    <row r="429" spans="1:29">
      <c r="A429" s="198"/>
      <c r="B429" s="198"/>
      <c r="C429" s="198"/>
      <c r="D429" s="198"/>
      <c r="E429" s="198"/>
      <c r="F429" s="198"/>
      <c r="G429" s="198"/>
      <c r="H429" s="198"/>
      <c r="I429" s="198"/>
      <c r="J429" s="198"/>
      <c r="K429" s="198"/>
      <c r="L429" s="198"/>
      <c r="M429" s="198"/>
      <c r="N429" s="198"/>
      <c r="O429" s="198"/>
      <c r="P429" s="198"/>
      <c r="Q429" s="198"/>
      <c r="R429" s="198"/>
      <c r="S429" s="198"/>
      <c r="T429" s="198"/>
      <c r="U429" s="198"/>
      <c r="V429" s="198"/>
      <c r="W429" s="191"/>
      <c r="X429" s="191"/>
      <c r="Y429" s="191"/>
      <c r="Z429" s="191"/>
      <c r="AA429" s="191"/>
      <c r="AB429" s="191"/>
      <c r="AC429" s="191"/>
    </row>
    <row r="430" spans="1:29">
      <c r="A430" s="198"/>
      <c r="B430" s="198"/>
      <c r="C430" s="198"/>
      <c r="D430" s="198"/>
      <c r="E430" s="198"/>
      <c r="F430" s="198"/>
      <c r="G430" s="198"/>
      <c r="H430" s="198"/>
      <c r="I430" s="198"/>
      <c r="J430" s="198"/>
      <c r="K430" s="198"/>
      <c r="L430" s="198"/>
      <c r="M430" s="198"/>
      <c r="N430" s="198"/>
      <c r="O430" s="198"/>
      <c r="P430" s="198"/>
      <c r="Q430" s="198"/>
      <c r="R430" s="198"/>
      <c r="S430" s="198"/>
      <c r="T430" s="198"/>
      <c r="U430" s="198"/>
      <c r="V430" s="198"/>
      <c r="W430" s="191"/>
      <c r="X430" s="191"/>
      <c r="Y430" s="191"/>
      <c r="Z430" s="191"/>
      <c r="AA430" s="191"/>
      <c r="AB430" s="191"/>
      <c r="AC430" s="191"/>
    </row>
    <row r="431" spans="1:29">
      <c r="A431" s="198"/>
      <c r="B431" s="198"/>
      <c r="C431" s="198"/>
      <c r="D431" s="198"/>
      <c r="E431" s="198"/>
      <c r="F431" s="198"/>
      <c r="G431" s="198"/>
      <c r="H431" s="198"/>
      <c r="I431" s="198"/>
      <c r="J431" s="198"/>
      <c r="K431" s="198"/>
      <c r="L431" s="198"/>
      <c r="M431" s="198"/>
      <c r="N431" s="198"/>
      <c r="O431" s="198"/>
      <c r="P431" s="198"/>
      <c r="Q431" s="198"/>
      <c r="R431" s="198"/>
      <c r="S431" s="198"/>
      <c r="T431" s="198"/>
      <c r="U431" s="198"/>
      <c r="V431" s="198"/>
      <c r="W431" s="191"/>
      <c r="X431" s="191"/>
      <c r="Y431" s="191"/>
      <c r="Z431" s="191"/>
      <c r="AA431" s="191"/>
      <c r="AB431" s="191"/>
      <c r="AC431" s="191"/>
    </row>
    <row r="432" spans="1:29">
      <c r="A432" s="198"/>
      <c r="B432" s="198"/>
      <c r="C432" s="198"/>
      <c r="D432" s="198"/>
      <c r="E432" s="198"/>
      <c r="F432" s="198"/>
      <c r="G432" s="198"/>
      <c r="H432" s="198"/>
      <c r="I432" s="198"/>
      <c r="J432" s="198"/>
      <c r="K432" s="198"/>
      <c r="L432" s="198"/>
      <c r="M432" s="198"/>
      <c r="N432" s="198"/>
      <c r="O432" s="198"/>
      <c r="P432" s="198"/>
      <c r="Q432" s="198"/>
      <c r="R432" s="198"/>
      <c r="S432" s="198"/>
      <c r="T432" s="198"/>
      <c r="U432" s="198"/>
      <c r="V432" s="198"/>
      <c r="W432" s="191"/>
      <c r="X432" s="191"/>
      <c r="Y432" s="191"/>
      <c r="Z432" s="191"/>
      <c r="AA432" s="191"/>
      <c r="AB432" s="191"/>
      <c r="AC432" s="191"/>
    </row>
    <row r="433" spans="1:29">
      <c r="A433" s="198"/>
      <c r="B433" s="198"/>
      <c r="C433" s="198"/>
      <c r="D433" s="198"/>
      <c r="E433" s="198"/>
      <c r="F433" s="198"/>
      <c r="G433" s="198"/>
      <c r="H433" s="198"/>
      <c r="I433" s="198"/>
      <c r="J433" s="198"/>
      <c r="K433" s="198"/>
      <c r="L433" s="198"/>
      <c r="M433" s="198"/>
      <c r="N433" s="198"/>
      <c r="O433" s="198"/>
      <c r="P433" s="198"/>
      <c r="Q433" s="198"/>
      <c r="R433" s="198"/>
      <c r="S433" s="198"/>
      <c r="T433" s="198"/>
      <c r="U433" s="198"/>
      <c r="V433" s="198"/>
      <c r="W433" s="191"/>
      <c r="X433" s="191"/>
      <c r="Y433" s="191"/>
      <c r="Z433" s="191"/>
      <c r="AA433" s="191"/>
      <c r="AB433" s="191"/>
      <c r="AC433" s="191"/>
    </row>
    <row r="434" spans="1:29">
      <c r="A434" s="198"/>
      <c r="B434" s="198"/>
      <c r="C434" s="198"/>
      <c r="D434" s="198"/>
      <c r="E434" s="198"/>
      <c r="F434" s="198"/>
      <c r="G434" s="198"/>
      <c r="H434" s="198"/>
      <c r="I434" s="198"/>
      <c r="J434" s="198"/>
      <c r="K434" s="198"/>
      <c r="L434" s="198"/>
      <c r="M434" s="198"/>
      <c r="N434" s="198"/>
      <c r="O434" s="198"/>
      <c r="P434" s="198"/>
      <c r="Q434" s="198"/>
      <c r="R434" s="198"/>
      <c r="S434" s="198"/>
      <c r="T434" s="198"/>
      <c r="U434" s="198"/>
      <c r="V434" s="198"/>
      <c r="W434" s="191"/>
      <c r="X434" s="191"/>
      <c r="Y434" s="191"/>
      <c r="Z434" s="191"/>
      <c r="AA434" s="191"/>
      <c r="AB434" s="191"/>
      <c r="AC434" s="191"/>
    </row>
    <row r="435" spans="1:29">
      <c r="A435" s="198"/>
      <c r="B435" s="198"/>
      <c r="C435" s="198"/>
      <c r="D435" s="198"/>
      <c r="E435" s="198"/>
      <c r="F435" s="198"/>
      <c r="G435" s="198"/>
      <c r="H435" s="198"/>
      <c r="I435" s="198"/>
      <c r="J435" s="198"/>
      <c r="K435" s="198"/>
      <c r="L435" s="198"/>
      <c r="M435" s="198"/>
      <c r="N435" s="198"/>
      <c r="O435" s="198"/>
      <c r="P435" s="198"/>
      <c r="Q435" s="198"/>
      <c r="R435" s="198"/>
      <c r="S435" s="198"/>
      <c r="T435" s="198"/>
      <c r="U435" s="198"/>
      <c r="V435" s="198"/>
      <c r="W435" s="191"/>
      <c r="X435" s="191"/>
      <c r="Y435" s="191"/>
      <c r="Z435" s="191"/>
      <c r="AA435" s="191"/>
      <c r="AB435" s="191"/>
      <c r="AC435" s="191"/>
    </row>
    <row r="436" spans="1:29">
      <c r="A436" s="198"/>
      <c r="B436" s="198"/>
      <c r="C436" s="198"/>
      <c r="D436" s="198"/>
      <c r="E436" s="198"/>
      <c r="F436" s="198"/>
      <c r="G436" s="198"/>
      <c r="H436" s="198"/>
      <c r="I436" s="198"/>
      <c r="J436" s="198"/>
      <c r="K436" s="198"/>
      <c r="L436" s="198"/>
      <c r="M436" s="198"/>
      <c r="N436" s="198"/>
      <c r="O436" s="198"/>
      <c r="P436" s="198"/>
      <c r="Q436" s="198"/>
      <c r="R436" s="198"/>
      <c r="S436" s="198"/>
      <c r="T436" s="198"/>
      <c r="U436" s="198"/>
      <c r="V436" s="198"/>
      <c r="W436" s="191"/>
      <c r="X436" s="191"/>
      <c r="Y436" s="191"/>
      <c r="Z436" s="191"/>
      <c r="AA436" s="191"/>
      <c r="AB436" s="191"/>
      <c r="AC436" s="191"/>
    </row>
    <row r="437" spans="1:29">
      <c r="A437" s="198"/>
      <c r="B437" s="198"/>
      <c r="C437" s="198"/>
      <c r="D437" s="198"/>
      <c r="E437" s="198"/>
      <c r="F437" s="198"/>
      <c r="G437" s="198"/>
      <c r="H437" s="198"/>
      <c r="I437" s="198"/>
      <c r="J437" s="198"/>
      <c r="K437" s="198"/>
      <c r="L437" s="198"/>
      <c r="M437" s="198"/>
      <c r="N437" s="198"/>
      <c r="O437" s="198"/>
      <c r="P437" s="198"/>
      <c r="Q437" s="198"/>
      <c r="R437" s="198"/>
      <c r="S437" s="198"/>
      <c r="T437" s="198"/>
      <c r="U437" s="198"/>
      <c r="V437" s="198"/>
      <c r="W437" s="191"/>
      <c r="X437" s="191"/>
      <c r="Y437" s="191"/>
      <c r="Z437" s="191"/>
      <c r="AA437" s="191"/>
      <c r="AB437" s="191"/>
      <c r="AC437" s="191"/>
    </row>
    <row r="438" spans="1:29">
      <c r="A438" s="198"/>
      <c r="B438" s="198"/>
      <c r="C438" s="198"/>
      <c r="D438" s="198"/>
      <c r="E438" s="198"/>
      <c r="F438" s="198"/>
      <c r="G438" s="198"/>
      <c r="H438" s="198"/>
      <c r="I438" s="198"/>
      <c r="J438" s="198"/>
      <c r="K438" s="198"/>
      <c r="L438" s="198"/>
      <c r="M438" s="198"/>
      <c r="N438" s="198"/>
      <c r="O438" s="198"/>
      <c r="P438" s="198"/>
      <c r="Q438" s="198"/>
      <c r="R438" s="198"/>
      <c r="S438" s="198"/>
      <c r="T438" s="198"/>
      <c r="U438" s="198"/>
      <c r="V438" s="198"/>
      <c r="W438" s="191"/>
      <c r="X438" s="191"/>
      <c r="Y438" s="191"/>
      <c r="Z438" s="191"/>
      <c r="AA438" s="191"/>
      <c r="AB438" s="191"/>
      <c r="AC438" s="191"/>
    </row>
    <row r="439" spans="1:29">
      <c r="A439" s="198"/>
      <c r="B439" s="198"/>
      <c r="C439" s="198"/>
      <c r="D439" s="198"/>
      <c r="E439" s="198"/>
      <c r="F439" s="198"/>
      <c r="G439" s="198"/>
      <c r="H439" s="198"/>
      <c r="I439" s="198"/>
      <c r="J439" s="198"/>
      <c r="K439" s="198"/>
      <c r="L439" s="198"/>
      <c r="M439" s="198"/>
      <c r="N439" s="198"/>
      <c r="O439" s="198"/>
      <c r="P439" s="198"/>
      <c r="Q439" s="198"/>
      <c r="R439" s="198"/>
      <c r="S439" s="198"/>
      <c r="T439" s="198"/>
      <c r="U439" s="198"/>
      <c r="V439" s="198"/>
      <c r="W439" s="191"/>
      <c r="X439" s="191"/>
      <c r="Y439" s="191"/>
      <c r="Z439" s="191"/>
      <c r="AA439" s="191"/>
      <c r="AB439" s="191"/>
      <c r="AC439" s="191"/>
    </row>
    <row r="440" spans="1:29">
      <c r="A440" s="198"/>
      <c r="B440" s="198"/>
      <c r="C440" s="198"/>
      <c r="D440" s="198"/>
      <c r="E440" s="198"/>
      <c r="F440" s="198"/>
      <c r="G440" s="198"/>
      <c r="H440" s="198"/>
      <c r="I440" s="198"/>
      <c r="J440" s="198"/>
      <c r="K440" s="198"/>
      <c r="L440" s="198"/>
      <c r="M440" s="198"/>
      <c r="N440" s="198"/>
      <c r="O440" s="198"/>
      <c r="P440" s="198"/>
      <c r="Q440" s="198"/>
      <c r="R440" s="198"/>
      <c r="S440" s="198"/>
      <c r="T440" s="198"/>
      <c r="U440" s="198"/>
      <c r="V440" s="198"/>
      <c r="W440" s="191"/>
      <c r="X440" s="191"/>
      <c r="Y440" s="191"/>
      <c r="Z440" s="191"/>
      <c r="AA440" s="191"/>
      <c r="AB440" s="191"/>
      <c r="AC440" s="191"/>
    </row>
    <row r="441" spans="1:29">
      <c r="A441" s="198"/>
      <c r="B441" s="198"/>
      <c r="C441" s="198"/>
      <c r="D441" s="198"/>
      <c r="E441" s="198"/>
      <c r="F441" s="198"/>
      <c r="G441" s="198"/>
      <c r="H441" s="198"/>
      <c r="I441" s="198"/>
      <c r="J441" s="198"/>
      <c r="K441" s="198"/>
      <c r="L441" s="198"/>
      <c r="M441" s="198"/>
      <c r="N441" s="198"/>
      <c r="O441" s="198"/>
      <c r="P441" s="198"/>
      <c r="Q441" s="198"/>
      <c r="R441" s="198"/>
      <c r="S441" s="198"/>
      <c r="T441" s="198"/>
      <c r="U441" s="198"/>
      <c r="V441" s="198"/>
      <c r="W441" s="191"/>
      <c r="X441" s="191"/>
      <c r="Y441" s="191"/>
      <c r="Z441" s="191"/>
      <c r="AA441" s="191"/>
      <c r="AB441" s="191"/>
      <c r="AC441" s="191"/>
    </row>
    <row r="442" spans="1:29">
      <c r="A442" s="198"/>
      <c r="B442" s="198"/>
      <c r="C442" s="198"/>
      <c r="D442" s="198"/>
      <c r="E442" s="198"/>
      <c r="F442" s="198"/>
      <c r="G442" s="198"/>
      <c r="H442" s="198"/>
      <c r="I442" s="198"/>
      <c r="J442" s="198"/>
      <c r="K442" s="198"/>
      <c r="L442" s="198"/>
      <c r="M442" s="198"/>
      <c r="N442" s="198"/>
      <c r="O442" s="198"/>
      <c r="P442" s="198"/>
      <c r="Q442" s="198"/>
      <c r="R442" s="198"/>
      <c r="S442" s="198"/>
      <c r="T442" s="198"/>
      <c r="U442" s="198"/>
      <c r="V442" s="198"/>
      <c r="W442" s="191"/>
      <c r="X442" s="191"/>
      <c r="Y442" s="191"/>
      <c r="Z442" s="191"/>
      <c r="AA442" s="191"/>
      <c r="AB442" s="191"/>
      <c r="AC442" s="191"/>
    </row>
    <row r="443" spans="1:29">
      <c r="A443" s="198"/>
      <c r="B443" s="198"/>
      <c r="C443" s="198"/>
      <c r="D443" s="198"/>
      <c r="E443" s="198"/>
      <c r="F443" s="198"/>
      <c r="G443" s="198"/>
      <c r="H443" s="198"/>
      <c r="I443" s="198"/>
      <c r="J443" s="198"/>
      <c r="K443" s="198"/>
      <c r="L443" s="198"/>
      <c r="M443" s="198"/>
      <c r="N443" s="198"/>
      <c r="O443" s="198"/>
      <c r="P443" s="198"/>
      <c r="Q443" s="198"/>
      <c r="R443" s="198"/>
      <c r="S443" s="198"/>
      <c r="T443" s="198"/>
      <c r="U443" s="198"/>
      <c r="V443" s="198"/>
      <c r="W443" s="191"/>
      <c r="X443" s="191"/>
      <c r="Y443" s="191"/>
      <c r="Z443" s="191"/>
      <c r="AA443" s="191"/>
      <c r="AB443" s="191"/>
      <c r="AC443" s="191"/>
    </row>
    <row r="444" spans="1:29">
      <c r="A444" s="198"/>
      <c r="B444" s="198"/>
      <c r="C444" s="198"/>
      <c r="D444" s="198"/>
      <c r="E444" s="198"/>
      <c r="F444" s="198"/>
      <c r="G444" s="198"/>
      <c r="H444" s="198"/>
      <c r="I444" s="198"/>
      <c r="J444" s="198"/>
      <c r="K444" s="198"/>
      <c r="L444" s="198"/>
      <c r="M444" s="198"/>
      <c r="N444" s="198"/>
      <c r="O444" s="198"/>
      <c r="P444" s="198"/>
      <c r="Q444" s="198"/>
      <c r="R444" s="198"/>
      <c r="S444" s="198"/>
      <c r="T444" s="198"/>
      <c r="U444" s="198"/>
      <c r="V444" s="198"/>
      <c r="W444" s="191"/>
      <c r="X444" s="191"/>
      <c r="Y444" s="191"/>
      <c r="Z444" s="191"/>
      <c r="AA444" s="191"/>
      <c r="AB444" s="191"/>
      <c r="AC444" s="191"/>
    </row>
    <row r="445" spans="1:29">
      <c r="A445" s="198"/>
      <c r="B445" s="198"/>
      <c r="C445" s="198"/>
      <c r="D445" s="198"/>
      <c r="E445" s="198"/>
      <c r="F445" s="198"/>
      <c r="G445" s="198"/>
      <c r="H445" s="198"/>
      <c r="I445" s="198"/>
      <c r="J445" s="198"/>
      <c r="K445" s="198"/>
      <c r="L445" s="198"/>
      <c r="M445" s="198"/>
      <c r="N445" s="198"/>
      <c r="O445" s="198"/>
      <c r="P445" s="198"/>
      <c r="Q445" s="198"/>
      <c r="R445" s="198"/>
      <c r="S445" s="198"/>
      <c r="T445" s="198"/>
      <c r="U445" s="198"/>
      <c r="V445" s="198"/>
      <c r="W445" s="191"/>
      <c r="X445" s="191"/>
      <c r="Y445" s="191"/>
      <c r="Z445" s="191"/>
      <c r="AA445" s="191"/>
      <c r="AB445" s="191"/>
      <c r="AC445" s="191"/>
    </row>
    <row r="446" spans="1:29">
      <c r="A446" s="198"/>
      <c r="B446" s="198"/>
      <c r="C446" s="198"/>
      <c r="D446" s="198"/>
      <c r="E446" s="198"/>
      <c r="F446" s="198"/>
      <c r="G446" s="198"/>
      <c r="H446" s="198"/>
      <c r="I446" s="198"/>
      <c r="J446" s="198"/>
      <c r="K446" s="198"/>
      <c r="L446" s="198"/>
      <c r="M446" s="198"/>
      <c r="N446" s="198"/>
      <c r="O446" s="198"/>
      <c r="P446" s="198"/>
      <c r="Q446" s="198"/>
      <c r="R446" s="198"/>
      <c r="S446" s="198"/>
      <c r="T446" s="198"/>
      <c r="U446" s="198"/>
      <c r="V446" s="198"/>
      <c r="W446" s="191"/>
      <c r="X446" s="191"/>
      <c r="Y446" s="191"/>
      <c r="Z446" s="191"/>
      <c r="AA446" s="191"/>
      <c r="AB446" s="191"/>
      <c r="AC446" s="191"/>
    </row>
    <row r="447" spans="1:29">
      <c r="A447" s="198"/>
      <c r="B447" s="198"/>
      <c r="C447" s="198"/>
      <c r="D447" s="198"/>
      <c r="E447" s="198"/>
      <c r="F447" s="198"/>
      <c r="G447" s="198"/>
      <c r="H447" s="198"/>
      <c r="I447" s="198"/>
      <c r="J447" s="198"/>
      <c r="K447" s="198"/>
      <c r="L447" s="198"/>
      <c r="M447" s="198"/>
      <c r="N447" s="198"/>
      <c r="O447" s="198"/>
      <c r="P447" s="198"/>
      <c r="Q447" s="198"/>
      <c r="R447" s="198"/>
      <c r="S447" s="198"/>
      <c r="T447" s="198"/>
      <c r="U447" s="198"/>
      <c r="V447" s="198"/>
      <c r="W447" s="191"/>
      <c r="X447" s="191"/>
      <c r="Y447" s="191"/>
      <c r="Z447" s="191"/>
      <c r="AA447" s="191"/>
      <c r="AB447" s="191"/>
      <c r="AC447" s="191"/>
    </row>
    <row r="448" spans="1:29">
      <c r="A448" s="198"/>
      <c r="B448" s="198"/>
      <c r="C448" s="198"/>
      <c r="D448" s="198"/>
      <c r="E448" s="198"/>
      <c r="F448" s="198"/>
      <c r="G448" s="198"/>
      <c r="H448" s="198"/>
      <c r="I448" s="198"/>
      <c r="J448" s="198"/>
      <c r="K448" s="198"/>
      <c r="L448" s="198"/>
      <c r="M448" s="198"/>
      <c r="N448" s="198"/>
      <c r="O448" s="198"/>
      <c r="P448" s="198"/>
      <c r="Q448" s="198"/>
      <c r="R448" s="198"/>
      <c r="S448" s="198"/>
      <c r="T448" s="198"/>
      <c r="U448" s="198"/>
      <c r="V448" s="198"/>
      <c r="W448" s="191"/>
      <c r="X448" s="191"/>
      <c r="Y448" s="191"/>
      <c r="Z448" s="191"/>
      <c r="AA448" s="191"/>
      <c r="AB448" s="191"/>
      <c r="AC448" s="191"/>
    </row>
    <row r="449" spans="1:29">
      <c r="A449" s="198"/>
      <c r="B449" s="198"/>
      <c r="C449" s="198"/>
      <c r="D449" s="198"/>
      <c r="E449" s="198"/>
      <c r="F449" s="198"/>
      <c r="G449" s="198"/>
      <c r="H449" s="198"/>
      <c r="I449" s="198"/>
      <c r="J449" s="198"/>
      <c r="K449" s="198"/>
      <c r="L449" s="198"/>
      <c r="M449" s="198"/>
      <c r="N449" s="198"/>
      <c r="O449" s="198"/>
      <c r="P449" s="198"/>
      <c r="Q449" s="198"/>
      <c r="R449" s="198"/>
      <c r="S449" s="198"/>
      <c r="T449" s="198"/>
      <c r="U449" s="198"/>
      <c r="V449" s="198"/>
      <c r="W449" s="191"/>
      <c r="X449" s="191"/>
      <c r="Y449" s="191"/>
      <c r="Z449" s="191"/>
      <c r="AA449" s="191"/>
      <c r="AB449" s="191"/>
      <c r="AC449" s="191"/>
    </row>
    <row r="450" spans="1:29">
      <c r="A450" s="198"/>
      <c r="B450" s="198"/>
      <c r="C450" s="198"/>
      <c r="D450" s="198"/>
      <c r="E450" s="198"/>
      <c r="F450" s="198"/>
      <c r="G450" s="198"/>
      <c r="H450" s="198"/>
      <c r="I450" s="198"/>
      <c r="J450" s="198"/>
      <c r="K450" s="198"/>
      <c r="L450" s="198"/>
      <c r="M450" s="198"/>
      <c r="N450" s="198"/>
      <c r="O450" s="198"/>
      <c r="P450" s="198"/>
      <c r="Q450" s="198"/>
      <c r="R450" s="198"/>
      <c r="S450" s="198"/>
      <c r="T450" s="198"/>
      <c r="U450" s="198"/>
      <c r="V450" s="198"/>
      <c r="W450" s="191"/>
      <c r="X450" s="191"/>
      <c r="Y450" s="191"/>
      <c r="Z450" s="191"/>
      <c r="AA450" s="191"/>
      <c r="AB450" s="191"/>
      <c r="AC450" s="191"/>
    </row>
    <row r="451" spans="1:29">
      <c r="A451" s="198"/>
      <c r="B451" s="198"/>
      <c r="C451" s="198"/>
      <c r="D451" s="198"/>
      <c r="E451" s="198"/>
      <c r="F451" s="198"/>
      <c r="G451" s="198"/>
      <c r="H451" s="198"/>
      <c r="I451" s="198"/>
      <c r="J451" s="198"/>
      <c r="K451" s="198"/>
      <c r="L451" s="198"/>
      <c r="M451" s="198"/>
      <c r="N451" s="198"/>
      <c r="O451" s="198"/>
      <c r="P451" s="198"/>
      <c r="Q451" s="198"/>
      <c r="R451" s="198"/>
      <c r="S451" s="198"/>
      <c r="T451" s="198"/>
      <c r="U451" s="198"/>
      <c r="V451" s="198"/>
      <c r="W451" s="191"/>
      <c r="X451" s="191"/>
      <c r="Y451" s="191"/>
      <c r="Z451" s="191"/>
      <c r="AA451" s="191"/>
      <c r="AB451" s="191"/>
      <c r="AC451" s="191"/>
    </row>
    <row r="452" spans="1:29">
      <c r="A452" s="198"/>
      <c r="B452" s="198"/>
      <c r="C452" s="198"/>
      <c r="D452" s="198"/>
      <c r="E452" s="198"/>
      <c r="F452" s="198"/>
      <c r="G452" s="198"/>
      <c r="H452" s="198"/>
      <c r="I452" s="198"/>
      <c r="J452" s="198"/>
      <c r="K452" s="198"/>
      <c r="L452" s="198"/>
      <c r="M452" s="198"/>
      <c r="N452" s="198"/>
      <c r="O452" s="198"/>
      <c r="P452" s="198"/>
      <c r="Q452" s="198"/>
      <c r="R452" s="198"/>
      <c r="S452" s="198"/>
      <c r="T452" s="198"/>
      <c r="U452" s="198"/>
      <c r="V452" s="198"/>
      <c r="W452" s="191"/>
      <c r="X452" s="191"/>
      <c r="Y452" s="191"/>
      <c r="Z452" s="191"/>
      <c r="AA452" s="191"/>
      <c r="AB452" s="191"/>
      <c r="AC452" s="191"/>
    </row>
    <row r="453" spans="1:29">
      <c r="A453" s="198"/>
      <c r="B453" s="198"/>
      <c r="C453" s="198"/>
      <c r="D453" s="198"/>
      <c r="E453" s="198"/>
      <c r="F453" s="198"/>
      <c r="G453" s="198"/>
      <c r="H453" s="198"/>
      <c r="I453" s="198"/>
      <c r="J453" s="198"/>
      <c r="K453" s="198"/>
      <c r="L453" s="198"/>
      <c r="M453" s="198"/>
      <c r="N453" s="198"/>
      <c r="O453" s="198"/>
      <c r="P453" s="198"/>
      <c r="Q453" s="198"/>
      <c r="R453" s="198"/>
      <c r="S453" s="198"/>
      <c r="T453" s="198"/>
      <c r="U453" s="198"/>
      <c r="V453" s="198"/>
      <c r="W453" s="191"/>
      <c r="X453" s="191"/>
      <c r="Y453" s="191"/>
      <c r="Z453" s="191"/>
      <c r="AA453" s="191"/>
      <c r="AB453" s="191"/>
      <c r="AC453" s="191"/>
    </row>
    <row r="454" spans="1:29">
      <c r="A454" s="198"/>
      <c r="B454" s="198"/>
      <c r="C454" s="198"/>
      <c r="D454" s="198"/>
      <c r="E454" s="198"/>
      <c r="F454" s="198"/>
      <c r="G454" s="198"/>
      <c r="H454" s="198"/>
      <c r="I454" s="198"/>
      <c r="J454" s="198"/>
      <c r="K454" s="198"/>
      <c r="L454" s="198"/>
      <c r="M454" s="198"/>
      <c r="N454" s="198"/>
      <c r="O454" s="198"/>
      <c r="P454" s="198"/>
      <c r="Q454" s="198"/>
      <c r="R454" s="198"/>
      <c r="S454" s="198"/>
      <c r="T454" s="198"/>
      <c r="U454" s="198"/>
      <c r="V454" s="198"/>
      <c r="W454" s="191"/>
      <c r="X454" s="191"/>
      <c r="Y454" s="191"/>
      <c r="Z454" s="191"/>
      <c r="AA454" s="191"/>
      <c r="AB454" s="191"/>
      <c r="AC454" s="191"/>
    </row>
    <row r="455" spans="1:29">
      <c r="A455" s="198"/>
      <c r="B455" s="198"/>
      <c r="C455" s="198"/>
      <c r="D455" s="198"/>
      <c r="E455" s="198"/>
      <c r="F455" s="198"/>
      <c r="G455" s="198"/>
      <c r="H455" s="198"/>
      <c r="I455" s="198"/>
      <c r="J455" s="198"/>
      <c r="K455" s="198"/>
      <c r="L455" s="198"/>
      <c r="M455" s="198"/>
      <c r="N455" s="198"/>
      <c r="O455" s="198"/>
      <c r="P455" s="198"/>
      <c r="Q455" s="198"/>
      <c r="R455" s="198"/>
      <c r="S455" s="198"/>
      <c r="T455" s="198"/>
      <c r="U455" s="198"/>
      <c r="V455" s="198"/>
      <c r="W455" s="191"/>
      <c r="X455" s="191"/>
      <c r="Y455" s="191"/>
      <c r="Z455" s="191"/>
      <c r="AA455" s="191"/>
      <c r="AB455" s="191"/>
      <c r="AC455" s="191"/>
    </row>
    <row r="456" spans="1:29">
      <c r="A456" s="198"/>
      <c r="B456" s="198"/>
      <c r="C456" s="198"/>
      <c r="D456" s="198"/>
      <c r="E456" s="198"/>
      <c r="F456" s="198"/>
      <c r="G456" s="198"/>
      <c r="H456" s="198"/>
      <c r="I456" s="198"/>
      <c r="J456" s="198"/>
      <c r="K456" s="198"/>
      <c r="L456" s="198"/>
      <c r="M456" s="198"/>
      <c r="N456" s="198"/>
      <c r="O456" s="198"/>
      <c r="P456" s="198"/>
      <c r="Q456" s="198"/>
      <c r="R456" s="198"/>
      <c r="S456" s="198"/>
      <c r="T456" s="198"/>
      <c r="U456" s="198"/>
      <c r="V456" s="198"/>
      <c r="W456" s="191"/>
      <c r="X456" s="191"/>
      <c r="Y456" s="191"/>
      <c r="Z456" s="191"/>
      <c r="AA456" s="191"/>
      <c r="AB456" s="191"/>
      <c r="AC456" s="191"/>
    </row>
    <row r="457" spans="1:29">
      <c r="A457" s="198"/>
      <c r="B457" s="198"/>
      <c r="C457" s="198"/>
      <c r="D457" s="198"/>
      <c r="E457" s="198"/>
      <c r="F457" s="198"/>
      <c r="G457" s="198"/>
      <c r="H457" s="198"/>
      <c r="I457" s="198"/>
      <c r="J457" s="198"/>
      <c r="K457" s="198"/>
      <c r="L457" s="198"/>
      <c r="M457" s="198"/>
      <c r="N457" s="198"/>
      <c r="O457" s="198"/>
      <c r="P457" s="198"/>
      <c r="Q457" s="198"/>
      <c r="R457" s="198"/>
      <c r="S457" s="198"/>
      <c r="T457" s="198"/>
      <c r="U457" s="198"/>
      <c r="V457" s="198"/>
      <c r="W457" s="191"/>
      <c r="X457" s="191"/>
      <c r="Y457" s="191"/>
      <c r="Z457" s="191"/>
      <c r="AA457" s="191"/>
      <c r="AB457" s="191"/>
      <c r="AC457" s="191"/>
    </row>
    <row r="458" spans="1:29">
      <c r="A458" s="198"/>
      <c r="B458" s="198"/>
      <c r="C458" s="198"/>
      <c r="D458" s="198"/>
      <c r="E458" s="198"/>
      <c r="F458" s="198"/>
      <c r="G458" s="198"/>
      <c r="H458" s="198"/>
      <c r="I458" s="198"/>
      <c r="J458" s="198"/>
      <c r="K458" s="198"/>
      <c r="L458" s="198"/>
      <c r="M458" s="198"/>
      <c r="N458" s="198"/>
      <c r="O458" s="198"/>
      <c r="P458" s="198"/>
      <c r="Q458" s="198"/>
      <c r="R458" s="198"/>
      <c r="S458" s="198"/>
      <c r="T458" s="198"/>
      <c r="U458" s="198"/>
      <c r="V458" s="198"/>
      <c r="W458" s="191"/>
      <c r="X458" s="191"/>
      <c r="Y458" s="191"/>
      <c r="Z458" s="191"/>
      <c r="AA458" s="191"/>
      <c r="AB458" s="191"/>
      <c r="AC458" s="191"/>
    </row>
    <row r="459" spans="1:29">
      <c r="A459" s="198"/>
      <c r="B459" s="198"/>
      <c r="C459" s="198"/>
      <c r="D459" s="198"/>
      <c r="E459" s="198"/>
      <c r="F459" s="198"/>
      <c r="G459" s="198"/>
      <c r="H459" s="198"/>
      <c r="I459" s="198"/>
      <c r="J459" s="198"/>
      <c r="K459" s="198"/>
      <c r="L459" s="198"/>
      <c r="M459" s="198"/>
      <c r="N459" s="198"/>
      <c r="O459" s="198"/>
      <c r="P459" s="198"/>
      <c r="Q459" s="198"/>
      <c r="R459" s="198"/>
      <c r="S459" s="198"/>
      <c r="T459" s="198"/>
      <c r="U459" s="198"/>
      <c r="V459" s="198"/>
      <c r="W459" s="191"/>
      <c r="X459" s="191"/>
      <c r="Y459" s="191"/>
      <c r="Z459" s="191"/>
      <c r="AA459" s="191"/>
      <c r="AB459" s="191"/>
      <c r="AC459" s="191"/>
    </row>
    <row r="460" spans="1:29">
      <c r="A460" s="198"/>
      <c r="B460" s="198"/>
      <c r="C460" s="198"/>
      <c r="D460" s="198"/>
      <c r="E460" s="198"/>
      <c r="F460" s="198"/>
      <c r="G460" s="198"/>
      <c r="H460" s="198"/>
      <c r="I460" s="198"/>
      <c r="J460" s="198"/>
      <c r="K460" s="198"/>
      <c r="L460" s="198"/>
      <c r="M460" s="198"/>
      <c r="N460" s="198"/>
      <c r="O460" s="198"/>
      <c r="P460" s="198"/>
      <c r="Q460" s="198"/>
      <c r="R460" s="198"/>
      <c r="S460" s="198"/>
      <c r="T460" s="198"/>
      <c r="U460" s="198"/>
      <c r="V460" s="198"/>
      <c r="W460" s="191"/>
      <c r="X460" s="191"/>
      <c r="Y460" s="191"/>
      <c r="Z460" s="191"/>
      <c r="AA460" s="191"/>
      <c r="AB460" s="191"/>
      <c r="AC460" s="191"/>
    </row>
    <row r="461" spans="1:29">
      <c r="A461" s="198"/>
      <c r="B461" s="198"/>
      <c r="C461" s="198"/>
      <c r="D461" s="198"/>
      <c r="E461" s="198"/>
      <c r="F461" s="198"/>
      <c r="G461" s="198"/>
      <c r="H461" s="198"/>
      <c r="I461" s="198"/>
      <c r="J461" s="198"/>
      <c r="K461" s="198"/>
      <c r="L461" s="198"/>
      <c r="M461" s="198"/>
      <c r="N461" s="198"/>
      <c r="O461" s="198"/>
      <c r="P461" s="198"/>
      <c r="Q461" s="198"/>
      <c r="R461" s="198"/>
      <c r="S461" s="198"/>
      <c r="T461" s="198"/>
      <c r="U461" s="198"/>
      <c r="V461" s="198"/>
      <c r="W461" s="191"/>
      <c r="X461" s="191"/>
      <c r="Y461" s="191"/>
      <c r="Z461" s="191"/>
      <c r="AA461" s="191"/>
      <c r="AB461" s="191"/>
      <c r="AC461" s="191"/>
    </row>
    <row r="462" spans="1:29">
      <c r="A462" s="198"/>
      <c r="B462" s="198"/>
      <c r="C462" s="198"/>
      <c r="D462" s="198"/>
      <c r="E462" s="198"/>
      <c r="F462" s="198"/>
      <c r="G462" s="198"/>
      <c r="H462" s="198"/>
      <c r="I462" s="198"/>
      <c r="J462" s="198"/>
      <c r="K462" s="198"/>
      <c r="L462" s="198"/>
      <c r="M462" s="198"/>
      <c r="N462" s="198"/>
      <c r="O462" s="198"/>
      <c r="P462" s="198"/>
      <c r="Q462" s="198"/>
      <c r="R462" s="198"/>
      <c r="S462" s="198"/>
      <c r="T462" s="198"/>
      <c r="U462" s="198"/>
      <c r="V462" s="198"/>
      <c r="W462" s="191"/>
      <c r="X462" s="191"/>
      <c r="Y462" s="191"/>
      <c r="Z462" s="191"/>
      <c r="AA462" s="191"/>
      <c r="AB462" s="191"/>
      <c r="AC462" s="191"/>
    </row>
    <row r="463" spans="1:29">
      <c r="A463" s="198"/>
      <c r="B463" s="198"/>
      <c r="C463" s="198"/>
      <c r="D463" s="198"/>
      <c r="E463" s="198"/>
      <c r="F463" s="198"/>
      <c r="G463" s="198"/>
      <c r="H463" s="198"/>
      <c r="I463" s="198"/>
      <c r="J463" s="198"/>
      <c r="K463" s="198"/>
      <c r="L463" s="198"/>
      <c r="M463" s="198"/>
      <c r="N463" s="198"/>
      <c r="O463" s="198"/>
      <c r="P463" s="198"/>
      <c r="Q463" s="198"/>
      <c r="R463" s="198"/>
      <c r="S463" s="198"/>
      <c r="T463" s="198"/>
      <c r="U463" s="198"/>
      <c r="V463" s="198"/>
      <c r="W463" s="191"/>
      <c r="X463" s="191"/>
      <c r="Y463" s="191"/>
      <c r="Z463" s="191"/>
      <c r="AA463" s="191"/>
      <c r="AB463" s="191"/>
      <c r="AC463" s="191"/>
    </row>
    <row r="464" spans="1:29">
      <c r="A464" s="198"/>
      <c r="B464" s="198"/>
      <c r="C464" s="198"/>
      <c r="D464" s="198"/>
      <c r="E464" s="198"/>
      <c r="F464" s="198"/>
      <c r="G464" s="198"/>
      <c r="H464" s="198"/>
      <c r="I464" s="198"/>
      <c r="J464" s="198"/>
      <c r="K464" s="198"/>
      <c r="L464" s="198"/>
      <c r="M464" s="198"/>
      <c r="N464" s="198"/>
      <c r="O464" s="198"/>
      <c r="P464" s="198"/>
      <c r="Q464" s="198"/>
      <c r="R464" s="198"/>
      <c r="S464" s="198"/>
      <c r="T464" s="198"/>
      <c r="U464" s="198"/>
      <c r="V464" s="198"/>
      <c r="W464" s="191"/>
      <c r="X464" s="191"/>
      <c r="Y464" s="191"/>
      <c r="Z464" s="191"/>
      <c r="AA464" s="191"/>
      <c r="AB464" s="191"/>
      <c r="AC464" s="191"/>
    </row>
    <row r="465" spans="1:29">
      <c r="A465" s="198"/>
      <c r="B465" s="198"/>
      <c r="C465" s="198"/>
      <c r="D465" s="198"/>
      <c r="E465" s="198"/>
      <c r="F465" s="198"/>
      <c r="G465" s="198"/>
      <c r="H465" s="198"/>
      <c r="I465" s="198"/>
      <c r="J465" s="198"/>
      <c r="K465" s="198"/>
      <c r="L465" s="198"/>
      <c r="M465" s="198"/>
      <c r="N465" s="198"/>
      <c r="O465" s="198"/>
      <c r="P465" s="198"/>
      <c r="Q465" s="198"/>
      <c r="R465" s="198"/>
      <c r="S465" s="198"/>
      <c r="T465" s="198"/>
      <c r="U465" s="198"/>
      <c r="V465" s="198"/>
      <c r="W465" s="191"/>
      <c r="X465" s="191"/>
      <c r="Y465" s="191"/>
      <c r="Z465" s="191"/>
      <c r="AA465" s="191"/>
      <c r="AB465" s="191"/>
      <c r="AC465" s="191"/>
    </row>
    <row r="466" spans="1:29">
      <c r="A466" s="198"/>
      <c r="B466" s="198"/>
      <c r="C466" s="198"/>
      <c r="D466" s="198"/>
      <c r="E466" s="198"/>
      <c r="F466" s="198"/>
      <c r="G466" s="198"/>
      <c r="H466" s="198"/>
      <c r="I466" s="198"/>
      <c r="J466" s="198"/>
      <c r="K466" s="198"/>
      <c r="L466" s="198"/>
      <c r="M466" s="198"/>
      <c r="N466" s="198"/>
      <c r="O466" s="198"/>
      <c r="P466" s="198"/>
      <c r="Q466" s="198"/>
      <c r="R466" s="198"/>
      <c r="S466" s="198"/>
      <c r="T466" s="198"/>
      <c r="U466" s="198"/>
      <c r="V466" s="198"/>
      <c r="W466" s="191"/>
      <c r="X466" s="191"/>
      <c r="Y466" s="191"/>
      <c r="Z466" s="191"/>
      <c r="AA466" s="191"/>
      <c r="AB466" s="191"/>
      <c r="AC466" s="191"/>
    </row>
    <row r="467" spans="1:29">
      <c r="A467" s="198"/>
      <c r="B467" s="198"/>
      <c r="C467" s="198"/>
      <c r="D467" s="198"/>
      <c r="E467" s="198"/>
      <c r="F467" s="198"/>
      <c r="G467" s="198"/>
      <c r="H467" s="198"/>
      <c r="I467" s="198"/>
      <c r="J467" s="198"/>
      <c r="K467" s="198"/>
      <c r="L467" s="198"/>
      <c r="M467" s="198"/>
      <c r="N467" s="198"/>
      <c r="O467" s="198"/>
      <c r="P467" s="198"/>
      <c r="Q467" s="198"/>
      <c r="R467" s="198"/>
      <c r="S467" s="198"/>
      <c r="T467" s="198"/>
      <c r="U467" s="198"/>
      <c r="V467" s="198"/>
      <c r="W467" s="191"/>
      <c r="X467" s="191"/>
      <c r="Y467" s="191"/>
      <c r="Z467" s="191"/>
      <c r="AA467" s="191"/>
      <c r="AB467" s="191"/>
      <c r="AC467" s="191"/>
    </row>
    <row r="468" spans="1:29">
      <c r="A468" s="198"/>
      <c r="B468" s="198"/>
      <c r="C468" s="198"/>
      <c r="D468" s="198"/>
      <c r="E468" s="198"/>
      <c r="F468" s="198"/>
      <c r="G468" s="198"/>
      <c r="H468" s="198"/>
      <c r="I468" s="198"/>
      <c r="J468" s="198"/>
      <c r="K468" s="198"/>
      <c r="L468" s="198"/>
      <c r="M468" s="198"/>
      <c r="N468" s="198"/>
      <c r="O468" s="198"/>
      <c r="P468" s="198"/>
      <c r="Q468" s="198"/>
      <c r="R468" s="198"/>
      <c r="S468" s="198"/>
      <c r="T468" s="198"/>
      <c r="U468" s="198"/>
      <c r="V468" s="198"/>
      <c r="W468" s="191"/>
      <c r="X468" s="191"/>
      <c r="Y468" s="191"/>
      <c r="Z468" s="191"/>
      <c r="AA468" s="191"/>
      <c r="AB468" s="191"/>
      <c r="AC468" s="191"/>
    </row>
    <row r="469" spans="1:29">
      <c r="A469" s="198"/>
      <c r="B469" s="198"/>
      <c r="C469" s="198"/>
      <c r="D469" s="198"/>
      <c r="E469" s="198"/>
      <c r="F469" s="198"/>
      <c r="G469" s="198"/>
      <c r="H469" s="198"/>
      <c r="I469" s="198"/>
      <c r="J469" s="198"/>
      <c r="K469" s="198"/>
      <c r="L469" s="198"/>
      <c r="M469" s="198"/>
      <c r="N469" s="198"/>
      <c r="O469" s="198"/>
      <c r="P469" s="198"/>
      <c r="Q469" s="198"/>
      <c r="R469" s="198"/>
      <c r="S469" s="198"/>
      <c r="T469" s="198"/>
      <c r="U469" s="198"/>
      <c r="V469" s="198"/>
      <c r="W469" s="191"/>
      <c r="X469" s="191"/>
      <c r="Y469" s="191"/>
      <c r="Z469" s="191"/>
      <c r="AA469" s="191"/>
      <c r="AB469" s="191"/>
      <c r="AC469" s="191"/>
    </row>
    <row r="470" spans="1:29">
      <c r="A470" s="198"/>
      <c r="B470" s="198"/>
      <c r="C470" s="198"/>
      <c r="D470" s="198"/>
      <c r="E470" s="198"/>
      <c r="F470" s="198"/>
      <c r="G470" s="198"/>
      <c r="H470" s="198"/>
      <c r="I470" s="198"/>
      <c r="J470" s="198"/>
      <c r="K470" s="198"/>
      <c r="L470" s="198"/>
      <c r="M470" s="198"/>
      <c r="N470" s="198"/>
      <c r="O470" s="198"/>
      <c r="P470" s="198"/>
      <c r="Q470" s="198"/>
      <c r="R470" s="198"/>
      <c r="S470" s="198"/>
      <c r="T470" s="198"/>
      <c r="U470" s="198"/>
      <c r="V470" s="198"/>
      <c r="W470" s="191"/>
      <c r="X470" s="191"/>
      <c r="Y470" s="191"/>
      <c r="Z470" s="191"/>
      <c r="AA470" s="191"/>
      <c r="AB470" s="191"/>
      <c r="AC470" s="191"/>
    </row>
    <row r="471" spans="1:29">
      <c r="A471" s="198"/>
      <c r="B471" s="198"/>
      <c r="C471" s="198"/>
      <c r="D471" s="198"/>
      <c r="E471" s="198"/>
      <c r="F471" s="198"/>
      <c r="G471" s="198"/>
      <c r="H471" s="198"/>
      <c r="I471" s="198"/>
      <c r="J471" s="198"/>
      <c r="K471" s="198"/>
      <c r="L471" s="198"/>
      <c r="M471" s="198"/>
      <c r="N471" s="198"/>
      <c r="O471" s="198"/>
      <c r="P471" s="198"/>
      <c r="Q471" s="198"/>
      <c r="R471" s="198"/>
      <c r="S471" s="198"/>
      <c r="T471" s="198"/>
      <c r="U471" s="198"/>
      <c r="V471" s="198"/>
      <c r="W471" s="191"/>
      <c r="X471" s="191"/>
      <c r="Y471" s="191"/>
      <c r="Z471" s="191"/>
      <c r="AA471" s="191"/>
      <c r="AB471" s="191"/>
      <c r="AC471" s="191"/>
    </row>
    <row r="472" spans="1:29">
      <c r="A472" s="198"/>
      <c r="B472" s="198"/>
      <c r="C472" s="198"/>
      <c r="D472" s="198"/>
      <c r="E472" s="198"/>
      <c r="F472" s="198"/>
      <c r="G472" s="198"/>
      <c r="H472" s="198"/>
      <c r="I472" s="198"/>
      <c r="J472" s="198"/>
      <c r="K472" s="198"/>
      <c r="L472" s="198"/>
      <c r="M472" s="198"/>
      <c r="N472" s="198"/>
      <c r="O472" s="198"/>
      <c r="P472" s="198"/>
      <c r="Q472" s="198"/>
      <c r="R472" s="198"/>
      <c r="S472" s="198"/>
      <c r="T472" s="198"/>
      <c r="U472" s="198"/>
      <c r="V472" s="198"/>
      <c r="W472" s="191"/>
      <c r="X472" s="191"/>
      <c r="Y472" s="191"/>
      <c r="Z472" s="191"/>
      <c r="AA472" s="191"/>
      <c r="AB472" s="191"/>
      <c r="AC472" s="191"/>
    </row>
    <row r="473" spans="1:29">
      <c r="A473" s="198"/>
      <c r="B473" s="198"/>
      <c r="C473" s="198"/>
      <c r="D473" s="198"/>
      <c r="E473" s="198"/>
      <c r="F473" s="198"/>
      <c r="G473" s="198"/>
      <c r="H473" s="198"/>
      <c r="I473" s="198"/>
      <c r="J473" s="198"/>
      <c r="K473" s="198"/>
      <c r="L473" s="198"/>
      <c r="M473" s="198"/>
      <c r="N473" s="198"/>
      <c r="O473" s="198"/>
      <c r="P473" s="198"/>
      <c r="Q473" s="198"/>
      <c r="R473" s="198"/>
      <c r="S473" s="198"/>
      <c r="T473" s="198"/>
      <c r="U473" s="198"/>
      <c r="V473" s="198"/>
      <c r="W473" s="191"/>
      <c r="X473" s="191"/>
      <c r="Y473" s="191"/>
      <c r="Z473" s="191"/>
      <c r="AA473" s="191"/>
      <c r="AB473" s="191"/>
      <c r="AC473" s="191"/>
    </row>
    <row r="474" spans="1:29">
      <c r="A474" s="198"/>
      <c r="B474" s="198"/>
      <c r="C474" s="198"/>
      <c r="D474" s="198"/>
      <c r="E474" s="198"/>
      <c r="F474" s="198"/>
      <c r="G474" s="198"/>
      <c r="H474" s="198"/>
      <c r="I474" s="198"/>
      <c r="J474" s="198"/>
      <c r="K474" s="198"/>
      <c r="L474" s="198"/>
      <c r="M474" s="198"/>
      <c r="N474" s="198"/>
      <c r="O474" s="198"/>
      <c r="P474" s="198"/>
      <c r="Q474" s="198"/>
      <c r="R474" s="198"/>
      <c r="S474" s="198"/>
      <c r="T474" s="198"/>
      <c r="U474" s="198"/>
      <c r="V474" s="198"/>
      <c r="W474" s="191"/>
      <c r="X474" s="191"/>
      <c r="Y474" s="191"/>
      <c r="Z474" s="191"/>
      <c r="AA474" s="191"/>
      <c r="AB474" s="191"/>
      <c r="AC474" s="191"/>
    </row>
    <row r="475" spans="1:29">
      <c r="A475" s="198"/>
      <c r="B475" s="198"/>
      <c r="C475" s="198"/>
      <c r="D475" s="198"/>
      <c r="E475" s="198"/>
      <c r="F475" s="198"/>
      <c r="G475" s="198"/>
      <c r="H475" s="198"/>
      <c r="I475" s="198"/>
      <c r="J475" s="198"/>
      <c r="K475" s="198"/>
      <c r="L475" s="198"/>
      <c r="M475" s="198"/>
      <c r="N475" s="198"/>
      <c r="O475" s="198"/>
      <c r="P475" s="198"/>
      <c r="Q475" s="198"/>
      <c r="R475" s="198"/>
      <c r="S475" s="198"/>
      <c r="T475" s="198"/>
      <c r="U475" s="198"/>
      <c r="V475" s="198"/>
      <c r="W475" s="191"/>
      <c r="X475" s="191"/>
      <c r="Y475" s="191"/>
      <c r="Z475" s="191"/>
      <c r="AA475" s="191"/>
      <c r="AB475" s="191"/>
      <c r="AC475" s="191"/>
    </row>
    <row r="476" spans="1:29">
      <c r="A476" s="198"/>
      <c r="B476" s="198"/>
      <c r="C476" s="198"/>
      <c r="D476" s="198"/>
      <c r="E476" s="198"/>
      <c r="F476" s="198"/>
      <c r="G476" s="198"/>
      <c r="H476" s="198"/>
      <c r="I476" s="198"/>
      <c r="J476" s="198"/>
      <c r="K476" s="198"/>
      <c r="L476" s="198"/>
      <c r="M476" s="198"/>
      <c r="N476" s="198"/>
      <c r="O476" s="198"/>
      <c r="P476" s="198"/>
      <c r="Q476" s="198"/>
      <c r="R476" s="198"/>
      <c r="S476" s="198"/>
      <c r="T476" s="198"/>
      <c r="U476" s="198"/>
      <c r="V476" s="198"/>
      <c r="W476" s="191"/>
      <c r="X476" s="191"/>
      <c r="Y476" s="191"/>
      <c r="Z476" s="191"/>
      <c r="AA476" s="191"/>
      <c r="AB476" s="191"/>
      <c r="AC476" s="191"/>
    </row>
    <row r="477" spans="1:29">
      <c r="A477" s="198"/>
      <c r="B477" s="198"/>
      <c r="C477" s="198"/>
      <c r="D477" s="198"/>
      <c r="E477" s="198"/>
      <c r="F477" s="198"/>
      <c r="G477" s="198"/>
      <c r="H477" s="198"/>
      <c r="I477" s="198"/>
      <c r="J477" s="198"/>
      <c r="K477" s="198"/>
      <c r="L477" s="198"/>
      <c r="M477" s="198"/>
      <c r="N477" s="198"/>
      <c r="O477" s="198"/>
      <c r="P477" s="198"/>
      <c r="Q477" s="198"/>
      <c r="R477" s="198"/>
      <c r="S477" s="198"/>
      <c r="T477" s="198"/>
      <c r="U477" s="198"/>
      <c r="V477" s="198"/>
      <c r="W477" s="191"/>
      <c r="X477" s="191"/>
      <c r="Y477" s="191"/>
      <c r="Z477" s="191"/>
      <c r="AA477" s="191"/>
      <c r="AB477" s="191"/>
      <c r="AC477" s="191"/>
    </row>
    <row r="478" spans="1:29">
      <c r="A478" s="198"/>
      <c r="B478" s="198"/>
      <c r="C478" s="198"/>
      <c r="D478" s="198"/>
      <c r="E478" s="198"/>
      <c r="F478" s="198"/>
      <c r="G478" s="198"/>
      <c r="H478" s="198"/>
      <c r="I478" s="198"/>
      <c r="J478" s="198"/>
      <c r="K478" s="198"/>
      <c r="L478" s="198"/>
      <c r="M478" s="198"/>
      <c r="N478" s="198"/>
      <c r="O478" s="198"/>
      <c r="P478" s="198"/>
      <c r="Q478" s="198"/>
      <c r="R478" s="198"/>
      <c r="S478" s="198"/>
      <c r="T478" s="198"/>
      <c r="U478" s="198"/>
      <c r="V478" s="198"/>
      <c r="W478" s="191"/>
      <c r="X478" s="191"/>
      <c r="Y478" s="191"/>
      <c r="Z478" s="191"/>
      <c r="AA478" s="191"/>
      <c r="AB478" s="191"/>
      <c r="AC478" s="191"/>
    </row>
    <row r="479" spans="1:29">
      <c r="A479" s="198"/>
      <c r="B479" s="198"/>
      <c r="C479" s="198"/>
      <c r="D479" s="198"/>
      <c r="E479" s="198"/>
      <c r="F479" s="198"/>
      <c r="G479" s="198"/>
      <c r="H479" s="198"/>
      <c r="I479" s="198"/>
      <c r="J479" s="198"/>
      <c r="K479" s="198"/>
      <c r="L479" s="198"/>
      <c r="M479" s="198"/>
      <c r="N479" s="198"/>
      <c r="O479" s="198"/>
      <c r="P479" s="198"/>
      <c r="Q479" s="198"/>
      <c r="R479" s="198"/>
      <c r="S479" s="198"/>
      <c r="T479" s="198"/>
      <c r="U479" s="198"/>
      <c r="V479" s="198"/>
      <c r="W479" s="191"/>
      <c r="X479" s="191"/>
      <c r="Y479" s="191"/>
      <c r="Z479" s="191"/>
      <c r="AA479" s="191"/>
      <c r="AB479" s="191"/>
      <c r="AC479" s="191"/>
    </row>
    <row r="480" spans="1:29">
      <c r="A480" s="198"/>
      <c r="B480" s="198"/>
      <c r="C480" s="198"/>
      <c r="D480" s="198"/>
      <c r="E480" s="198"/>
      <c r="F480" s="198"/>
      <c r="G480" s="198"/>
      <c r="H480" s="198"/>
      <c r="I480" s="198"/>
      <c r="J480" s="198"/>
      <c r="K480" s="198"/>
      <c r="L480" s="198"/>
      <c r="M480" s="198"/>
      <c r="N480" s="198"/>
      <c r="O480" s="198"/>
      <c r="P480" s="198"/>
      <c r="Q480" s="198"/>
      <c r="R480" s="198"/>
      <c r="S480" s="198"/>
      <c r="T480" s="198"/>
      <c r="U480" s="198"/>
      <c r="V480" s="198"/>
      <c r="W480" s="191"/>
      <c r="X480" s="191"/>
      <c r="Y480" s="191"/>
      <c r="Z480" s="191"/>
      <c r="AA480" s="191"/>
      <c r="AB480" s="191"/>
      <c r="AC480" s="191"/>
    </row>
    <row r="481" spans="1:29">
      <c r="A481" s="198"/>
      <c r="B481" s="198"/>
      <c r="C481" s="198"/>
      <c r="D481" s="198"/>
      <c r="E481" s="198"/>
      <c r="F481" s="198"/>
      <c r="G481" s="198"/>
      <c r="H481" s="198"/>
      <c r="I481" s="198"/>
      <c r="J481" s="198"/>
      <c r="K481" s="198"/>
      <c r="L481" s="198"/>
      <c r="M481" s="198"/>
      <c r="N481" s="198"/>
      <c r="O481" s="198"/>
      <c r="P481" s="198"/>
      <c r="Q481" s="198"/>
      <c r="R481" s="198"/>
      <c r="S481" s="198"/>
      <c r="T481" s="198"/>
      <c r="U481" s="198"/>
      <c r="V481" s="198"/>
      <c r="W481" s="191"/>
      <c r="X481" s="191"/>
      <c r="Y481" s="191"/>
      <c r="Z481" s="191"/>
      <c r="AA481" s="191"/>
      <c r="AB481" s="191"/>
      <c r="AC481" s="191"/>
    </row>
    <row r="482" spans="1:29">
      <c r="A482" s="198"/>
      <c r="B482" s="198"/>
      <c r="C482" s="198"/>
      <c r="D482" s="198"/>
      <c r="E482" s="198"/>
      <c r="F482" s="198"/>
      <c r="G482" s="198"/>
      <c r="H482" s="198"/>
      <c r="I482" s="198"/>
      <c r="J482" s="198"/>
      <c r="K482" s="198"/>
      <c r="L482" s="198"/>
      <c r="M482" s="198"/>
      <c r="N482" s="198"/>
      <c r="O482" s="198"/>
      <c r="P482" s="198"/>
      <c r="Q482" s="198"/>
      <c r="R482" s="198"/>
      <c r="S482" s="198"/>
      <c r="T482" s="198"/>
      <c r="U482" s="198"/>
      <c r="V482" s="198"/>
      <c r="W482" s="191"/>
      <c r="X482" s="191"/>
      <c r="Y482" s="191"/>
      <c r="Z482" s="191"/>
      <c r="AA482" s="191"/>
      <c r="AB482" s="191"/>
      <c r="AC482" s="191"/>
    </row>
    <row r="483" spans="1:29">
      <c r="A483" s="198"/>
      <c r="B483" s="198"/>
      <c r="C483" s="198"/>
      <c r="D483" s="198"/>
      <c r="E483" s="198"/>
      <c r="F483" s="198"/>
      <c r="G483" s="198"/>
      <c r="H483" s="198"/>
      <c r="I483" s="198"/>
      <c r="J483" s="198"/>
      <c r="K483" s="198"/>
      <c r="L483" s="198"/>
      <c r="M483" s="198"/>
      <c r="N483" s="198"/>
      <c r="O483" s="198"/>
      <c r="P483" s="198"/>
      <c r="Q483" s="198"/>
      <c r="R483" s="198"/>
      <c r="S483" s="198"/>
      <c r="T483" s="198"/>
      <c r="U483" s="198"/>
      <c r="V483" s="198"/>
      <c r="W483" s="191"/>
      <c r="X483" s="191"/>
      <c r="Y483" s="191"/>
      <c r="Z483" s="191"/>
      <c r="AA483" s="191"/>
      <c r="AB483" s="191"/>
      <c r="AC483" s="191"/>
    </row>
    <row r="484" spans="1:29">
      <c r="A484" s="198"/>
      <c r="B484" s="198"/>
      <c r="C484" s="198"/>
      <c r="D484" s="198"/>
      <c r="E484" s="198"/>
      <c r="F484" s="198"/>
      <c r="G484" s="198"/>
      <c r="H484" s="198"/>
      <c r="I484" s="198"/>
      <c r="J484" s="198"/>
      <c r="K484" s="198"/>
      <c r="L484" s="198"/>
      <c r="M484" s="198"/>
      <c r="N484" s="198"/>
      <c r="O484" s="198"/>
      <c r="P484" s="198"/>
      <c r="Q484" s="198"/>
      <c r="R484" s="198"/>
      <c r="S484" s="198"/>
      <c r="T484" s="198"/>
      <c r="U484" s="198"/>
      <c r="V484" s="198"/>
      <c r="W484" s="191"/>
      <c r="X484" s="191"/>
      <c r="Y484" s="191"/>
      <c r="Z484" s="191"/>
      <c r="AA484" s="191"/>
      <c r="AB484" s="191"/>
      <c r="AC484" s="191"/>
    </row>
    <row r="485" spans="1:29">
      <c r="A485" s="198"/>
      <c r="B485" s="198"/>
      <c r="C485" s="198"/>
      <c r="D485" s="198"/>
      <c r="E485" s="198"/>
      <c r="F485" s="198"/>
      <c r="G485" s="198"/>
      <c r="H485" s="198"/>
      <c r="I485" s="198"/>
      <c r="J485" s="198"/>
      <c r="K485" s="198"/>
      <c r="L485" s="198"/>
      <c r="M485" s="198"/>
      <c r="N485" s="198"/>
      <c r="O485" s="198"/>
      <c r="P485" s="198"/>
      <c r="Q485" s="198"/>
      <c r="R485" s="198"/>
      <c r="S485" s="198"/>
      <c r="T485" s="198"/>
      <c r="U485" s="198"/>
      <c r="V485" s="198"/>
      <c r="W485" s="191"/>
      <c r="X485" s="191"/>
      <c r="Y485" s="191"/>
      <c r="Z485" s="191"/>
      <c r="AA485" s="191"/>
      <c r="AB485" s="191"/>
      <c r="AC485" s="191"/>
    </row>
    <row r="486" spans="1:29">
      <c r="A486" s="198"/>
      <c r="B486" s="198"/>
      <c r="C486" s="198"/>
      <c r="D486" s="198"/>
      <c r="E486" s="198"/>
      <c r="F486" s="198"/>
      <c r="G486" s="198"/>
      <c r="H486" s="198"/>
      <c r="I486" s="198"/>
      <c r="J486" s="198"/>
      <c r="K486" s="198"/>
      <c r="L486" s="198"/>
      <c r="M486" s="198"/>
      <c r="N486" s="198"/>
      <c r="O486" s="198"/>
      <c r="P486" s="198"/>
      <c r="Q486" s="198"/>
      <c r="R486" s="198"/>
      <c r="S486" s="198"/>
      <c r="T486" s="198"/>
      <c r="U486" s="198"/>
      <c r="V486" s="198"/>
      <c r="W486" s="191"/>
      <c r="X486" s="191"/>
      <c r="Y486" s="191"/>
      <c r="Z486" s="191"/>
      <c r="AA486" s="191"/>
      <c r="AB486" s="191"/>
      <c r="AC486" s="191"/>
    </row>
    <row r="487" spans="1:29">
      <c r="A487" s="198"/>
      <c r="B487" s="198"/>
      <c r="C487" s="198"/>
      <c r="D487" s="198"/>
      <c r="E487" s="198"/>
      <c r="F487" s="198"/>
      <c r="G487" s="198"/>
      <c r="H487" s="198"/>
      <c r="I487" s="198"/>
      <c r="J487" s="198"/>
      <c r="K487" s="198"/>
      <c r="L487" s="198"/>
      <c r="M487" s="198"/>
      <c r="N487" s="198"/>
      <c r="O487" s="198"/>
      <c r="P487" s="198"/>
      <c r="Q487" s="198"/>
      <c r="R487" s="198"/>
      <c r="S487" s="198"/>
      <c r="T487" s="198"/>
      <c r="U487" s="198"/>
      <c r="V487" s="198"/>
      <c r="W487" s="191"/>
      <c r="X487" s="191"/>
      <c r="Y487" s="191"/>
      <c r="Z487" s="191"/>
      <c r="AA487" s="191"/>
      <c r="AB487" s="191"/>
      <c r="AC487" s="191"/>
    </row>
    <row r="488" spans="1:29">
      <c r="A488" s="198"/>
      <c r="B488" s="198"/>
      <c r="C488" s="198"/>
      <c r="D488" s="198"/>
      <c r="E488" s="198"/>
      <c r="F488" s="198"/>
      <c r="G488" s="198"/>
      <c r="H488" s="198"/>
      <c r="I488" s="198"/>
      <c r="J488" s="198"/>
      <c r="K488" s="198"/>
      <c r="L488" s="198"/>
      <c r="M488" s="198"/>
      <c r="N488" s="198"/>
      <c r="O488" s="198"/>
      <c r="P488" s="198"/>
      <c r="Q488" s="198"/>
      <c r="R488" s="198"/>
      <c r="S488" s="198"/>
      <c r="T488" s="198"/>
      <c r="U488" s="198"/>
      <c r="V488" s="198"/>
      <c r="W488" s="191"/>
      <c r="X488" s="191"/>
      <c r="Y488" s="191"/>
      <c r="Z488" s="191"/>
      <c r="AA488" s="191"/>
      <c r="AB488" s="191"/>
      <c r="AC488" s="191"/>
    </row>
    <row r="489" spans="1:29">
      <c r="A489" s="198"/>
      <c r="B489" s="198"/>
      <c r="C489" s="198"/>
      <c r="D489" s="198"/>
      <c r="E489" s="198"/>
      <c r="F489" s="198"/>
      <c r="G489" s="198"/>
      <c r="H489" s="198"/>
      <c r="I489" s="198"/>
      <c r="J489" s="198"/>
      <c r="K489" s="198"/>
      <c r="L489" s="198"/>
      <c r="M489" s="198"/>
      <c r="N489" s="198"/>
      <c r="O489" s="198"/>
      <c r="P489" s="198"/>
      <c r="Q489" s="198"/>
      <c r="R489" s="198"/>
      <c r="S489" s="198"/>
      <c r="T489" s="198"/>
      <c r="U489" s="198"/>
      <c r="V489" s="198"/>
      <c r="W489" s="191"/>
      <c r="X489" s="191"/>
      <c r="Y489" s="191"/>
      <c r="Z489" s="191"/>
      <c r="AA489" s="191"/>
      <c r="AB489" s="191"/>
      <c r="AC489" s="191"/>
    </row>
    <row r="490" spans="1:29">
      <c r="A490" s="198"/>
      <c r="B490" s="198"/>
      <c r="C490" s="198"/>
      <c r="D490" s="198"/>
      <c r="E490" s="198"/>
      <c r="F490" s="198"/>
      <c r="G490" s="198"/>
      <c r="H490" s="198"/>
      <c r="I490" s="198"/>
      <c r="J490" s="198"/>
      <c r="K490" s="198"/>
      <c r="L490" s="198"/>
      <c r="M490" s="198"/>
      <c r="N490" s="198"/>
      <c r="O490" s="198"/>
      <c r="P490" s="198"/>
      <c r="Q490" s="198"/>
      <c r="R490" s="198"/>
      <c r="S490" s="198"/>
      <c r="T490" s="198"/>
      <c r="U490" s="198"/>
      <c r="V490" s="198"/>
      <c r="W490" s="191"/>
      <c r="X490" s="191"/>
      <c r="Y490" s="191"/>
      <c r="Z490" s="191"/>
      <c r="AA490" s="191"/>
      <c r="AB490" s="191"/>
      <c r="AC490" s="191"/>
    </row>
    <row r="491" spans="1:29">
      <c r="A491" s="198"/>
      <c r="B491" s="198"/>
      <c r="C491" s="198"/>
      <c r="D491" s="198"/>
      <c r="E491" s="198"/>
      <c r="F491" s="198"/>
      <c r="G491" s="198"/>
      <c r="H491" s="198"/>
      <c r="I491" s="198"/>
      <c r="J491" s="198"/>
      <c r="K491" s="198"/>
      <c r="L491" s="198"/>
      <c r="M491" s="198"/>
      <c r="N491" s="198"/>
      <c r="O491" s="198"/>
      <c r="P491" s="198"/>
      <c r="Q491" s="198"/>
      <c r="R491" s="198"/>
      <c r="S491" s="198"/>
      <c r="T491" s="198"/>
      <c r="U491" s="198"/>
      <c r="V491" s="198"/>
      <c r="W491" s="191"/>
      <c r="X491" s="191"/>
      <c r="Y491" s="191"/>
      <c r="Z491" s="191"/>
      <c r="AA491" s="191"/>
      <c r="AB491" s="191"/>
      <c r="AC491" s="191"/>
    </row>
    <row r="492" spans="1:29">
      <c r="A492" s="198"/>
      <c r="B492" s="198"/>
      <c r="C492" s="198"/>
      <c r="D492" s="198"/>
      <c r="E492" s="198"/>
      <c r="F492" s="198"/>
      <c r="G492" s="198"/>
      <c r="H492" s="198"/>
      <c r="I492" s="198"/>
      <c r="J492" s="198"/>
      <c r="K492" s="198"/>
      <c r="L492" s="198"/>
      <c r="M492" s="198"/>
      <c r="N492" s="198"/>
      <c r="O492" s="198"/>
      <c r="P492" s="198"/>
      <c r="Q492" s="198"/>
      <c r="R492" s="198"/>
      <c r="S492" s="198"/>
      <c r="T492" s="198"/>
      <c r="U492" s="198"/>
      <c r="V492" s="198"/>
      <c r="W492" s="191"/>
      <c r="X492" s="191"/>
      <c r="Y492" s="191"/>
      <c r="Z492" s="191"/>
      <c r="AA492" s="191"/>
      <c r="AB492" s="191"/>
      <c r="AC492" s="191"/>
    </row>
    <row r="493" spans="1:29">
      <c r="A493" s="198"/>
      <c r="B493" s="198"/>
      <c r="C493" s="198"/>
      <c r="D493" s="198"/>
      <c r="E493" s="198"/>
      <c r="F493" s="198"/>
      <c r="G493" s="198"/>
      <c r="H493" s="198"/>
      <c r="I493" s="198"/>
      <c r="J493" s="198"/>
      <c r="K493" s="198"/>
      <c r="L493" s="198"/>
      <c r="M493" s="198"/>
      <c r="N493" s="198"/>
      <c r="O493" s="198"/>
      <c r="P493" s="198"/>
      <c r="Q493" s="198"/>
      <c r="R493" s="198"/>
      <c r="S493" s="198"/>
      <c r="T493" s="198"/>
      <c r="U493" s="198"/>
      <c r="V493" s="198"/>
      <c r="W493" s="191"/>
      <c r="X493" s="191"/>
      <c r="Y493" s="191"/>
      <c r="Z493" s="191"/>
      <c r="AA493" s="191"/>
      <c r="AB493" s="191"/>
      <c r="AC493" s="191"/>
    </row>
    <row r="494" spans="1:29">
      <c r="A494" s="198"/>
      <c r="B494" s="198"/>
      <c r="C494" s="198"/>
      <c r="D494" s="198"/>
      <c r="E494" s="198"/>
      <c r="F494" s="198"/>
      <c r="G494" s="198"/>
      <c r="H494" s="198"/>
      <c r="I494" s="198"/>
      <c r="J494" s="198"/>
      <c r="K494" s="198"/>
      <c r="L494" s="198"/>
      <c r="M494" s="198"/>
      <c r="N494" s="198"/>
      <c r="O494" s="198"/>
      <c r="P494" s="198"/>
      <c r="Q494" s="198"/>
      <c r="R494" s="198"/>
      <c r="S494" s="198"/>
      <c r="T494" s="198"/>
      <c r="U494" s="198"/>
      <c r="V494" s="198"/>
      <c r="W494" s="191"/>
      <c r="X494" s="191"/>
      <c r="Y494" s="191"/>
      <c r="Z494" s="191"/>
      <c r="AA494" s="191"/>
      <c r="AB494" s="191"/>
      <c r="AC494" s="191"/>
    </row>
    <row r="495" spans="1:29">
      <c r="A495" s="198"/>
      <c r="B495" s="198"/>
      <c r="C495" s="198"/>
      <c r="D495" s="198"/>
      <c r="E495" s="198"/>
      <c r="F495" s="198"/>
      <c r="G495" s="198"/>
      <c r="H495" s="198"/>
      <c r="I495" s="198"/>
      <c r="J495" s="198"/>
      <c r="K495" s="198"/>
      <c r="L495" s="198"/>
      <c r="M495" s="198"/>
      <c r="N495" s="198"/>
      <c r="O495" s="198"/>
      <c r="P495" s="198"/>
      <c r="Q495" s="198"/>
      <c r="R495" s="198"/>
      <c r="S495" s="198"/>
      <c r="T495" s="198"/>
      <c r="U495" s="198"/>
      <c r="V495" s="198"/>
      <c r="W495" s="191"/>
      <c r="X495" s="191"/>
      <c r="Y495" s="191"/>
      <c r="Z495" s="191"/>
      <c r="AA495" s="191"/>
      <c r="AB495" s="191"/>
      <c r="AC495" s="191"/>
    </row>
    <row r="496" spans="1:29">
      <c r="A496" s="198"/>
      <c r="B496" s="198"/>
      <c r="C496" s="198"/>
      <c r="D496" s="198"/>
      <c r="E496" s="198"/>
      <c r="F496" s="198"/>
      <c r="G496" s="198"/>
      <c r="H496" s="198"/>
      <c r="I496" s="198"/>
      <c r="J496" s="198"/>
      <c r="K496" s="198"/>
      <c r="L496" s="198"/>
      <c r="M496" s="198"/>
      <c r="N496" s="198"/>
      <c r="O496" s="198"/>
      <c r="P496" s="198"/>
      <c r="Q496" s="198"/>
      <c r="R496" s="198"/>
      <c r="S496" s="198"/>
      <c r="T496" s="198"/>
      <c r="U496" s="198"/>
      <c r="V496" s="198"/>
      <c r="W496" s="191"/>
      <c r="X496" s="191"/>
      <c r="Y496" s="191"/>
      <c r="Z496" s="191"/>
      <c r="AA496" s="191"/>
      <c r="AB496" s="191"/>
      <c r="AC496" s="191"/>
    </row>
    <row r="497" spans="1:29">
      <c r="A497" s="198"/>
      <c r="B497" s="198"/>
      <c r="C497" s="198"/>
      <c r="D497" s="198"/>
      <c r="E497" s="198"/>
      <c r="F497" s="198"/>
      <c r="G497" s="198"/>
      <c r="H497" s="198"/>
      <c r="I497" s="198"/>
      <c r="J497" s="198"/>
      <c r="K497" s="198"/>
      <c r="L497" s="198"/>
      <c r="M497" s="198"/>
      <c r="N497" s="198"/>
      <c r="O497" s="198"/>
      <c r="P497" s="198"/>
      <c r="Q497" s="198"/>
      <c r="R497" s="198"/>
      <c r="S497" s="198"/>
      <c r="T497" s="198"/>
      <c r="U497" s="198"/>
      <c r="V497" s="198"/>
      <c r="W497" s="191"/>
      <c r="X497" s="191"/>
      <c r="Y497" s="191"/>
      <c r="Z497" s="191"/>
      <c r="AA497" s="191"/>
      <c r="AB497" s="191"/>
      <c r="AC497" s="191"/>
    </row>
    <row r="498" spans="1:29">
      <c r="A498" s="198"/>
      <c r="B498" s="198"/>
      <c r="C498" s="198"/>
      <c r="D498" s="198"/>
      <c r="E498" s="198"/>
      <c r="F498" s="198"/>
      <c r="G498" s="198"/>
      <c r="H498" s="198"/>
      <c r="I498" s="198"/>
      <c r="J498" s="198"/>
      <c r="K498" s="198"/>
      <c r="L498" s="198"/>
      <c r="M498" s="198"/>
      <c r="N498" s="198"/>
      <c r="O498" s="198"/>
      <c r="P498" s="198"/>
      <c r="Q498" s="198"/>
      <c r="R498" s="198"/>
      <c r="S498" s="198"/>
      <c r="T498" s="198"/>
      <c r="U498" s="198"/>
      <c r="V498" s="198"/>
      <c r="W498" s="191"/>
      <c r="X498" s="191"/>
      <c r="Y498" s="191"/>
      <c r="Z498" s="191"/>
      <c r="AA498" s="191"/>
      <c r="AB498" s="191"/>
      <c r="AC498" s="191"/>
    </row>
    <row r="499" spans="1:29">
      <c r="A499" s="198"/>
      <c r="B499" s="198"/>
      <c r="C499" s="198"/>
      <c r="D499" s="198"/>
      <c r="E499" s="198"/>
      <c r="F499" s="198"/>
      <c r="G499" s="198"/>
      <c r="H499" s="198"/>
      <c r="I499" s="198"/>
      <c r="J499" s="198"/>
      <c r="K499" s="198"/>
      <c r="L499" s="198"/>
      <c r="M499" s="198"/>
      <c r="N499" s="198"/>
      <c r="O499" s="198"/>
      <c r="P499" s="198"/>
      <c r="Q499" s="198"/>
      <c r="R499" s="198"/>
      <c r="S499" s="198"/>
      <c r="T499" s="198"/>
      <c r="U499" s="198"/>
      <c r="V499" s="198"/>
      <c r="W499" s="191"/>
      <c r="X499" s="191"/>
      <c r="Y499" s="191"/>
      <c r="Z499" s="191"/>
      <c r="AA499" s="191"/>
      <c r="AB499" s="191"/>
      <c r="AC499" s="191"/>
    </row>
    <row r="500" spans="1:29">
      <c r="A500" s="198"/>
      <c r="B500" s="198"/>
      <c r="C500" s="198"/>
      <c r="D500" s="198"/>
      <c r="E500" s="198"/>
      <c r="F500" s="198"/>
      <c r="G500" s="198"/>
      <c r="H500" s="198"/>
      <c r="I500" s="198"/>
      <c r="J500" s="198"/>
      <c r="K500" s="198"/>
      <c r="L500" s="198"/>
      <c r="M500" s="198"/>
      <c r="N500" s="198"/>
      <c r="O500" s="198"/>
      <c r="P500" s="198"/>
      <c r="Q500" s="198"/>
      <c r="R500" s="198"/>
      <c r="S500" s="198"/>
      <c r="T500" s="198"/>
      <c r="U500" s="198"/>
      <c r="V500" s="198"/>
      <c r="W500" s="191"/>
      <c r="X500" s="191"/>
      <c r="Y500" s="191"/>
      <c r="Z500" s="191"/>
      <c r="AA500" s="191"/>
      <c r="AB500" s="191"/>
      <c r="AC500" s="191"/>
    </row>
    <row r="501" spans="1:29">
      <c r="A501" s="198"/>
      <c r="B501" s="198"/>
      <c r="C501" s="198"/>
      <c r="D501" s="198"/>
      <c r="E501" s="198"/>
      <c r="F501" s="198"/>
      <c r="G501" s="198"/>
      <c r="H501" s="198"/>
      <c r="I501" s="198"/>
      <c r="J501" s="198"/>
      <c r="K501" s="198"/>
      <c r="L501" s="198"/>
      <c r="M501" s="198"/>
      <c r="N501" s="198"/>
      <c r="O501" s="198"/>
      <c r="P501" s="198"/>
      <c r="Q501" s="198"/>
      <c r="R501" s="198"/>
      <c r="S501" s="198"/>
      <c r="T501" s="198"/>
      <c r="U501" s="198"/>
      <c r="V501" s="198"/>
      <c r="W501" s="191"/>
      <c r="X501" s="191"/>
      <c r="Y501" s="191"/>
      <c r="Z501" s="191"/>
      <c r="AA501" s="191"/>
      <c r="AB501" s="191"/>
      <c r="AC501" s="191"/>
    </row>
    <row r="502" spans="1:29">
      <c r="A502" s="198"/>
      <c r="B502" s="198"/>
      <c r="C502" s="198"/>
      <c r="D502" s="198"/>
      <c r="E502" s="198"/>
      <c r="F502" s="198"/>
      <c r="G502" s="198"/>
      <c r="H502" s="198"/>
      <c r="I502" s="198"/>
      <c r="J502" s="198"/>
      <c r="K502" s="198"/>
      <c r="L502" s="198"/>
      <c r="M502" s="198"/>
      <c r="N502" s="198"/>
      <c r="O502" s="198"/>
      <c r="P502" s="198"/>
      <c r="Q502" s="198"/>
      <c r="R502" s="198"/>
      <c r="S502" s="198"/>
      <c r="T502" s="198"/>
      <c r="U502" s="198"/>
      <c r="V502" s="198"/>
      <c r="W502" s="191"/>
      <c r="X502" s="191"/>
      <c r="Y502" s="191"/>
      <c r="Z502" s="191"/>
      <c r="AA502" s="191"/>
      <c r="AB502" s="191"/>
      <c r="AC502" s="191"/>
    </row>
    <row r="503" spans="1:29">
      <c r="A503" s="198"/>
      <c r="B503" s="198"/>
      <c r="C503" s="198"/>
      <c r="D503" s="198"/>
      <c r="E503" s="198"/>
      <c r="F503" s="198"/>
      <c r="G503" s="198"/>
      <c r="H503" s="198"/>
      <c r="I503" s="198"/>
      <c r="J503" s="198"/>
      <c r="K503" s="198"/>
      <c r="L503" s="198"/>
      <c r="M503" s="198"/>
      <c r="N503" s="198"/>
      <c r="O503" s="198"/>
      <c r="P503" s="198"/>
      <c r="Q503" s="198"/>
      <c r="R503" s="198"/>
      <c r="S503" s="198"/>
      <c r="T503" s="198"/>
      <c r="U503" s="198"/>
      <c r="V503" s="198"/>
      <c r="W503" s="191"/>
      <c r="X503" s="191"/>
      <c r="Y503" s="191"/>
      <c r="Z503" s="191"/>
      <c r="AA503" s="191"/>
      <c r="AB503" s="191"/>
      <c r="AC503" s="191"/>
    </row>
    <row r="504" spans="1:29">
      <c r="A504" s="198"/>
      <c r="B504" s="198"/>
      <c r="C504" s="198"/>
      <c r="D504" s="198"/>
      <c r="E504" s="198"/>
      <c r="F504" s="198"/>
      <c r="G504" s="198"/>
      <c r="H504" s="198"/>
      <c r="I504" s="198"/>
      <c r="J504" s="198"/>
      <c r="K504" s="198"/>
      <c r="L504" s="198"/>
      <c r="M504" s="198"/>
      <c r="N504" s="198"/>
      <c r="O504" s="198"/>
      <c r="P504" s="198"/>
      <c r="Q504" s="198"/>
      <c r="R504" s="198"/>
      <c r="S504" s="198"/>
      <c r="T504" s="198"/>
      <c r="U504" s="198"/>
      <c r="V504" s="198"/>
      <c r="W504" s="191"/>
      <c r="X504" s="191"/>
      <c r="Y504" s="191"/>
      <c r="Z504" s="191"/>
      <c r="AA504" s="191"/>
      <c r="AB504" s="191"/>
      <c r="AC504" s="191"/>
    </row>
    <row r="505" spans="1:29">
      <c r="A505" s="198"/>
      <c r="B505" s="198"/>
      <c r="C505" s="198"/>
      <c r="D505" s="198"/>
      <c r="E505" s="198"/>
      <c r="F505" s="198"/>
      <c r="G505" s="198"/>
      <c r="H505" s="198"/>
      <c r="I505" s="198"/>
      <c r="J505" s="198"/>
      <c r="K505" s="198"/>
      <c r="L505" s="198"/>
      <c r="M505" s="198"/>
      <c r="N505" s="198"/>
      <c r="O505" s="198"/>
      <c r="P505" s="198"/>
      <c r="Q505" s="198"/>
      <c r="R505" s="198"/>
      <c r="S505" s="198"/>
      <c r="T505" s="198"/>
      <c r="U505" s="198"/>
      <c r="V505" s="198"/>
      <c r="W505" s="191"/>
      <c r="X505" s="191"/>
      <c r="Y505" s="191"/>
      <c r="Z505" s="191"/>
      <c r="AA505" s="191"/>
      <c r="AB505" s="191"/>
      <c r="AC505" s="191"/>
    </row>
    <row r="506" spans="1:29">
      <c r="A506" s="198"/>
      <c r="B506" s="198"/>
      <c r="C506" s="198"/>
      <c r="D506" s="198"/>
      <c r="E506" s="198"/>
      <c r="F506" s="198"/>
      <c r="G506" s="198"/>
      <c r="H506" s="198"/>
      <c r="I506" s="198"/>
      <c r="J506" s="198"/>
      <c r="K506" s="198"/>
      <c r="L506" s="198"/>
      <c r="M506" s="198"/>
      <c r="N506" s="198"/>
      <c r="O506" s="198"/>
      <c r="P506" s="198"/>
      <c r="Q506" s="198"/>
      <c r="R506" s="198"/>
      <c r="S506" s="198"/>
      <c r="T506" s="198"/>
      <c r="U506" s="198"/>
      <c r="V506" s="198"/>
      <c r="W506" s="191"/>
      <c r="X506" s="191"/>
      <c r="Y506" s="191"/>
      <c r="Z506" s="191"/>
      <c r="AA506" s="191"/>
      <c r="AB506" s="191"/>
      <c r="AC506" s="191"/>
    </row>
    <row r="507" spans="1:29">
      <c r="A507" s="198"/>
      <c r="B507" s="198"/>
      <c r="C507" s="198"/>
      <c r="D507" s="198"/>
      <c r="E507" s="198"/>
      <c r="F507" s="198"/>
      <c r="G507" s="198"/>
      <c r="H507" s="198"/>
      <c r="I507" s="198"/>
      <c r="J507" s="198"/>
      <c r="K507" s="198"/>
      <c r="L507" s="198"/>
      <c r="M507" s="198"/>
      <c r="N507" s="198"/>
      <c r="O507" s="198"/>
      <c r="P507" s="198"/>
      <c r="Q507" s="198"/>
      <c r="R507" s="198"/>
      <c r="S507" s="198"/>
      <c r="T507" s="198"/>
      <c r="U507" s="198"/>
      <c r="V507" s="198"/>
      <c r="W507" s="191"/>
      <c r="X507" s="191"/>
      <c r="Y507" s="191"/>
      <c r="Z507" s="191"/>
      <c r="AA507" s="191"/>
      <c r="AB507" s="191"/>
      <c r="AC507" s="191"/>
    </row>
    <row r="508" spans="1:29">
      <c r="A508" s="198"/>
      <c r="B508" s="198"/>
      <c r="C508" s="198"/>
      <c r="D508" s="198"/>
      <c r="E508" s="198"/>
      <c r="F508" s="198"/>
      <c r="G508" s="198"/>
      <c r="H508" s="198"/>
      <c r="I508" s="198"/>
      <c r="J508" s="198"/>
      <c r="K508" s="198"/>
      <c r="L508" s="198"/>
      <c r="M508" s="198"/>
      <c r="N508" s="198"/>
      <c r="O508" s="198"/>
      <c r="P508" s="198"/>
      <c r="Q508" s="198"/>
      <c r="R508" s="198"/>
      <c r="S508" s="198"/>
      <c r="T508" s="198"/>
      <c r="U508" s="198"/>
      <c r="V508" s="198"/>
      <c r="W508" s="191"/>
      <c r="X508" s="191"/>
      <c r="Y508" s="191"/>
      <c r="Z508" s="191"/>
      <c r="AA508" s="191"/>
      <c r="AB508" s="191"/>
      <c r="AC508" s="191"/>
    </row>
    <row r="509" spans="1:29">
      <c r="A509" s="198"/>
      <c r="B509" s="198"/>
      <c r="C509" s="198"/>
      <c r="D509" s="198"/>
      <c r="E509" s="198"/>
      <c r="F509" s="198"/>
      <c r="G509" s="198"/>
      <c r="H509" s="198"/>
      <c r="I509" s="198"/>
      <c r="J509" s="198"/>
      <c r="K509" s="198"/>
      <c r="L509" s="198"/>
      <c r="M509" s="198"/>
      <c r="N509" s="198"/>
      <c r="O509" s="198"/>
      <c r="P509" s="198"/>
      <c r="Q509" s="198"/>
      <c r="R509" s="198"/>
      <c r="S509" s="198"/>
      <c r="T509" s="198"/>
      <c r="U509" s="198"/>
      <c r="V509" s="198"/>
      <c r="W509" s="191"/>
      <c r="X509" s="191"/>
      <c r="Y509" s="191"/>
      <c r="Z509" s="191"/>
      <c r="AA509" s="191"/>
      <c r="AB509" s="191"/>
      <c r="AC509" s="191"/>
    </row>
    <row r="510" spans="1:29">
      <c r="A510" s="198"/>
      <c r="B510" s="198"/>
      <c r="C510" s="198"/>
      <c r="D510" s="198"/>
      <c r="E510" s="198"/>
      <c r="F510" s="198"/>
      <c r="G510" s="198"/>
      <c r="H510" s="198"/>
      <c r="I510" s="198"/>
      <c r="J510" s="198"/>
      <c r="K510" s="198"/>
      <c r="L510" s="198"/>
      <c r="M510" s="198"/>
      <c r="N510" s="198"/>
      <c r="O510" s="198"/>
      <c r="P510" s="198"/>
      <c r="Q510" s="198"/>
      <c r="R510" s="198"/>
      <c r="S510" s="198"/>
      <c r="T510" s="198"/>
      <c r="U510" s="198"/>
      <c r="V510" s="198"/>
      <c r="W510" s="191"/>
      <c r="X510" s="191"/>
      <c r="Y510" s="191"/>
      <c r="Z510" s="191"/>
      <c r="AA510" s="191"/>
      <c r="AB510" s="191"/>
      <c r="AC510" s="191"/>
    </row>
    <row r="511" spans="1:29">
      <c r="A511" s="198"/>
      <c r="B511" s="198"/>
      <c r="C511" s="198"/>
      <c r="D511" s="198"/>
      <c r="E511" s="198"/>
      <c r="F511" s="198"/>
      <c r="G511" s="198"/>
      <c r="H511" s="198"/>
      <c r="I511" s="198"/>
      <c r="J511" s="198"/>
      <c r="K511" s="198"/>
      <c r="L511" s="198"/>
      <c r="M511" s="198"/>
      <c r="N511" s="198"/>
      <c r="O511" s="198"/>
      <c r="P511" s="198"/>
      <c r="Q511" s="198"/>
      <c r="R511" s="198"/>
      <c r="S511" s="198"/>
      <c r="T511" s="198"/>
      <c r="U511" s="198"/>
      <c r="V511" s="198"/>
      <c r="W511" s="191"/>
      <c r="X511" s="191"/>
      <c r="Y511" s="191"/>
      <c r="Z511" s="191"/>
      <c r="AA511" s="191"/>
      <c r="AB511" s="191"/>
      <c r="AC511" s="191"/>
    </row>
    <row r="512" spans="1:29">
      <c r="A512" s="198"/>
      <c r="B512" s="198"/>
      <c r="C512" s="198"/>
      <c r="D512" s="198"/>
      <c r="E512" s="198"/>
      <c r="F512" s="198"/>
      <c r="G512" s="198"/>
      <c r="H512" s="198"/>
      <c r="I512" s="198"/>
      <c r="J512" s="198"/>
      <c r="K512" s="198"/>
      <c r="L512" s="198"/>
      <c r="M512" s="198"/>
      <c r="N512" s="198"/>
      <c r="O512" s="198"/>
      <c r="P512" s="198"/>
      <c r="Q512" s="198"/>
      <c r="R512" s="198"/>
      <c r="S512" s="198"/>
      <c r="T512" s="198"/>
      <c r="U512" s="198"/>
      <c r="V512" s="198"/>
      <c r="W512" s="191"/>
      <c r="X512" s="191"/>
      <c r="Y512" s="191"/>
      <c r="Z512" s="191"/>
      <c r="AA512" s="191"/>
      <c r="AB512" s="191"/>
      <c r="AC512" s="191"/>
    </row>
    <row r="513" spans="1:29">
      <c r="A513" s="198"/>
      <c r="B513" s="198"/>
      <c r="C513" s="198"/>
      <c r="D513" s="198"/>
      <c r="E513" s="198"/>
      <c r="F513" s="198"/>
      <c r="G513" s="198"/>
      <c r="H513" s="198"/>
      <c r="I513" s="198"/>
      <c r="J513" s="198"/>
      <c r="K513" s="198"/>
      <c r="L513" s="198"/>
      <c r="M513" s="198"/>
      <c r="N513" s="198"/>
      <c r="O513" s="198"/>
      <c r="P513" s="198"/>
      <c r="Q513" s="198"/>
      <c r="R513" s="198"/>
      <c r="S513" s="198"/>
      <c r="T513" s="198"/>
      <c r="U513" s="198"/>
      <c r="V513" s="198"/>
      <c r="W513" s="191"/>
      <c r="X513" s="191"/>
      <c r="Y513" s="191"/>
      <c r="Z513" s="191"/>
      <c r="AA513" s="191"/>
      <c r="AB513" s="191"/>
      <c r="AC513" s="191"/>
    </row>
    <row r="514" spans="1:29">
      <c r="A514" s="198"/>
      <c r="B514" s="198"/>
      <c r="C514" s="198"/>
      <c r="D514" s="198"/>
      <c r="E514" s="198"/>
      <c r="F514" s="198"/>
      <c r="G514" s="198"/>
      <c r="H514" s="198"/>
      <c r="I514" s="198"/>
      <c r="J514" s="198"/>
      <c r="K514" s="198"/>
      <c r="L514" s="198"/>
      <c r="M514" s="198"/>
      <c r="N514" s="198"/>
      <c r="O514" s="198"/>
      <c r="P514" s="198"/>
      <c r="Q514" s="198"/>
      <c r="R514" s="198"/>
      <c r="S514" s="198"/>
      <c r="T514" s="198"/>
      <c r="U514" s="198"/>
      <c r="V514" s="198"/>
      <c r="W514" s="191"/>
      <c r="X514" s="191"/>
      <c r="Y514" s="191"/>
      <c r="Z514" s="191"/>
      <c r="AA514" s="191"/>
      <c r="AB514" s="191"/>
      <c r="AC514" s="191"/>
    </row>
    <row r="515" spans="1:29">
      <c r="A515" s="198"/>
      <c r="B515" s="198"/>
      <c r="C515" s="198"/>
      <c r="D515" s="198"/>
      <c r="E515" s="198"/>
      <c r="F515" s="198"/>
      <c r="G515" s="198"/>
      <c r="H515" s="198"/>
      <c r="I515" s="198"/>
      <c r="J515" s="198"/>
      <c r="K515" s="198"/>
      <c r="L515" s="198"/>
      <c r="M515" s="198"/>
      <c r="N515" s="198"/>
      <c r="O515" s="198"/>
      <c r="P515" s="198"/>
      <c r="Q515" s="198"/>
      <c r="R515" s="198"/>
      <c r="S515" s="198"/>
      <c r="T515" s="198"/>
      <c r="U515" s="198"/>
      <c r="V515" s="198"/>
      <c r="W515" s="191"/>
      <c r="X515" s="191"/>
      <c r="Y515" s="191"/>
      <c r="Z515" s="191"/>
      <c r="AA515" s="191"/>
      <c r="AB515" s="191"/>
      <c r="AC515" s="191"/>
    </row>
    <row r="516" spans="1:29">
      <c r="A516" s="198"/>
      <c r="B516" s="198"/>
      <c r="C516" s="198"/>
      <c r="D516" s="198"/>
      <c r="E516" s="198"/>
      <c r="F516" s="198"/>
      <c r="G516" s="198"/>
      <c r="H516" s="198"/>
      <c r="I516" s="198"/>
      <c r="J516" s="198"/>
      <c r="K516" s="198"/>
      <c r="L516" s="198"/>
      <c r="M516" s="198"/>
      <c r="N516" s="198"/>
      <c r="O516" s="198"/>
      <c r="P516" s="198"/>
      <c r="Q516" s="198"/>
      <c r="R516" s="198"/>
      <c r="S516" s="198"/>
      <c r="T516" s="198"/>
      <c r="U516" s="198"/>
      <c r="V516" s="198"/>
      <c r="W516" s="191"/>
      <c r="X516" s="191"/>
      <c r="Y516" s="191"/>
      <c r="Z516" s="191"/>
      <c r="AA516" s="191"/>
      <c r="AB516" s="191"/>
      <c r="AC516" s="191"/>
    </row>
    <row r="517" spans="1:29">
      <c r="A517" s="198"/>
      <c r="B517" s="198"/>
      <c r="C517" s="198"/>
      <c r="D517" s="198"/>
      <c r="E517" s="198"/>
      <c r="F517" s="198"/>
      <c r="G517" s="198"/>
      <c r="H517" s="198"/>
      <c r="I517" s="198"/>
      <c r="J517" s="198"/>
      <c r="K517" s="198"/>
      <c r="L517" s="198"/>
      <c r="M517" s="198"/>
      <c r="N517" s="198"/>
      <c r="O517" s="198"/>
      <c r="P517" s="198"/>
      <c r="Q517" s="198"/>
      <c r="R517" s="198"/>
      <c r="S517" s="198"/>
      <c r="T517" s="198"/>
      <c r="U517" s="198"/>
      <c r="V517" s="198"/>
      <c r="W517" s="191"/>
      <c r="X517" s="191"/>
      <c r="Y517" s="191"/>
      <c r="Z517" s="191"/>
      <c r="AA517" s="191"/>
      <c r="AB517" s="191"/>
      <c r="AC517" s="191"/>
    </row>
    <row r="518" spans="1:29">
      <c r="A518" s="198"/>
      <c r="B518" s="198"/>
      <c r="C518" s="198"/>
      <c r="D518" s="198"/>
      <c r="E518" s="198"/>
      <c r="F518" s="198"/>
      <c r="G518" s="198"/>
      <c r="H518" s="198"/>
      <c r="I518" s="198"/>
      <c r="J518" s="198"/>
      <c r="K518" s="198"/>
      <c r="L518" s="198"/>
      <c r="M518" s="198"/>
      <c r="N518" s="198"/>
      <c r="O518" s="198"/>
      <c r="P518" s="198"/>
      <c r="Q518" s="198"/>
      <c r="R518" s="198"/>
      <c r="S518" s="198"/>
      <c r="T518" s="198"/>
      <c r="U518" s="198"/>
      <c r="V518" s="198"/>
      <c r="W518" s="191"/>
      <c r="X518" s="191"/>
      <c r="Y518" s="191"/>
      <c r="Z518" s="191"/>
      <c r="AA518" s="191"/>
      <c r="AB518" s="191"/>
      <c r="AC518" s="191"/>
    </row>
    <row r="519" spans="1:29">
      <c r="A519" s="198"/>
      <c r="B519" s="198"/>
      <c r="C519" s="198"/>
      <c r="D519" s="198"/>
      <c r="E519" s="198"/>
      <c r="F519" s="198"/>
      <c r="G519" s="198"/>
      <c r="H519" s="198"/>
      <c r="I519" s="198"/>
      <c r="J519" s="198"/>
      <c r="K519" s="198"/>
      <c r="L519" s="198"/>
      <c r="M519" s="198"/>
      <c r="N519" s="198"/>
      <c r="O519" s="198"/>
      <c r="P519" s="198"/>
      <c r="Q519" s="198"/>
      <c r="R519" s="198"/>
      <c r="S519" s="198"/>
      <c r="T519" s="198"/>
      <c r="U519" s="198"/>
      <c r="V519" s="198"/>
      <c r="W519" s="191"/>
      <c r="X519" s="191"/>
      <c r="Y519" s="191"/>
      <c r="Z519" s="191"/>
      <c r="AA519" s="191"/>
      <c r="AB519" s="191"/>
      <c r="AC519" s="191"/>
    </row>
    <row r="520" spans="1:29">
      <c r="A520" s="198"/>
      <c r="B520" s="198"/>
      <c r="C520" s="198"/>
      <c r="D520" s="198"/>
      <c r="E520" s="198"/>
      <c r="F520" s="198"/>
      <c r="G520" s="198"/>
      <c r="H520" s="198"/>
      <c r="I520" s="198"/>
      <c r="J520" s="198"/>
      <c r="K520" s="198"/>
      <c r="L520" s="198"/>
      <c r="M520" s="198"/>
      <c r="N520" s="198"/>
      <c r="O520" s="198"/>
      <c r="P520" s="198"/>
      <c r="Q520" s="198"/>
      <c r="R520" s="198"/>
      <c r="S520" s="198"/>
      <c r="T520" s="198"/>
      <c r="U520" s="198"/>
      <c r="V520" s="198"/>
      <c r="W520" s="191"/>
      <c r="X520" s="191"/>
      <c r="Y520" s="191"/>
      <c r="Z520" s="191"/>
      <c r="AA520" s="191"/>
      <c r="AB520" s="191"/>
      <c r="AC520" s="191"/>
    </row>
    <row r="521" spans="1:29">
      <c r="A521" s="198"/>
      <c r="B521" s="198"/>
      <c r="C521" s="198"/>
      <c r="D521" s="198"/>
      <c r="E521" s="198"/>
      <c r="F521" s="198"/>
      <c r="G521" s="198"/>
      <c r="H521" s="198"/>
      <c r="I521" s="198"/>
      <c r="J521" s="198"/>
      <c r="K521" s="198"/>
      <c r="L521" s="198"/>
      <c r="M521" s="198"/>
      <c r="N521" s="198"/>
      <c r="O521" s="198"/>
      <c r="P521" s="198"/>
      <c r="Q521" s="198"/>
      <c r="R521" s="198"/>
      <c r="S521" s="198"/>
      <c r="T521" s="198"/>
      <c r="U521" s="198"/>
      <c r="V521" s="198"/>
      <c r="W521" s="191"/>
      <c r="X521" s="191"/>
      <c r="Y521" s="191"/>
      <c r="Z521" s="191"/>
      <c r="AA521" s="191"/>
      <c r="AB521" s="191"/>
      <c r="AC521" s="191"/>
    </row>
    <row r="522" spans="1:29">
      <c r="A522" s="198"/>
      <c r="B522" s="198"/>
      <c r="C522" s="198"/>
      <c r="D522" s="198"/>
      <c r="E522" s="198"/>
      <c r="F522" s="198"/>
      <c r="G522" s="198"/>
      <c r="H522" s="198"/>
      <c r="I522" s="198"/>
      <c r="J522" s="198"/>
      <c r="K522" s="198"/>
      <c r="L522" s="198"/>
      <c r="M522" s="198"/>
      <c r="N522" s="198"/>
      <c r="O522" s="198"/>
      <c r="P522" s="198"/>
      <c r="Q522" s="198"/>
      <c r="R522" s="198"/>
      <c r="S522" s="198"/>
      <c r="T522" s="198"/>
      <c r="U522" s="198"/>
      <c r="V522" s="198"/>
      <c r="W522" s="191"/>
      <c r="X522" s="191"/>
      <c r="Y522" s="191"/>
      <c r="Z522" s="191"/>
      <c r="AA522" s="191"/>
      <c r="AB522" s="191"/>
      <c r="AC522" s="191"/>
    </row>
    <row r="523" spans="1:29">
      <c r="A523" s="198"/>
      <c r="B523" s="198"/>
      <c r="C523" s="198"/>
      <c r="D523" s="198"/>
      <c r="E523" s="198"/>
      <c r="F523" s="198"/>
      <c r="G523" s="198"/>
      <c r="H523" s="198"/>
      <c r="I523" s="198"/>
      <c r="J523" s="198"/>
      <c r="K523" s="198"/>
      <c r="L523" s="198"/>
      <c r="M523" s="198"/>
      <c r="N523" s="198"/>
      <c r="O523" s="198"/>
      <c r="P523" s="198"/>
      <c r="Q523" s="198"/>
      <c r="R523" s="198"/>
      <c r="S523" s="198"/>
      <c r="T523" s="198"/>
      <c r="U523" s="198"/>
      <c r="V523" s="198"/>
      <c r="W523" s="191"/>
      <c r="X523" s="191"/>
      <c r="Y523" s="191"/>
      <c r="Z523" s="191"/>
      <c r="AA523" s="191"/>
      <c r="AB523" s="191"/>
      <c r="AC523" s="191"/>
    </row>
    <row r="524" spans="1:29">
      <c r="A524" s="198"/>
      <c r="B524" s="198"/>
      <c r="C524" s="198"/>
      <c r="D524" s="198"/>
      <c r="E524" s="198"/>
      <c r="F524" s="198"/>
      <c r="G524" s="198"/>
      <c r="H524" s="198"/>
      <c r="I524" s="198"/>
      <c r="J524" s="198"/>
      <c r="K524" s="198"/>
      <c r="L524" s="198"/>
      <c r="M524" s="198"/>
      <c r="N524" s="198"/>
      <c r="O524" s="198"/>
      <c r="P524" s="198"/>
      <c r="Q524" s="198"/>
      <c r="R524" s="198"/>
      <c r="S524" s="198"/>
      <c r="T524" s="198"/>
      <c r="U524" s="198"/>
      <c r="V524" s="198"/>
      <c r="W524" s="191"/>
      <c r="X524" s="191"/>
      <c r="Y524" s="191"/>
      <c r="Z524" s="191"/>
      <c r="AA524" s="191"/>
      <c r="AB524" s="191"/>
      <c r="AC524" s="191"/>
    </row>
    <row r="525" spans="1:29">
      <c r="A525" s="198"/>
      <c r="B525" s="198"/>
      <c r="C525" s="198"/>
      <c r="D525" s="198"/>
      <c r="E525" s="198"/>
      <c r="F525" s="198"/>
      <c r="G525" s="198"/>
      <c r="H525" s="198"/>
      <c r="I525" s="198"/>
      <c r="J525" s="198"/>
      <c r="K525" s="198"/>
      <c r="L525" s="198"/>
      <c r="M525" s="198"/>
      <c r="N525" s="198"/>
      <c r="O525" s="198"/>
      <c r="P525" s="198"/>
      <c r="Q525" s="198"/>
      <c r="R525" s="198"/>
      <c r="S525" s="198"/>
      <c r="T525" s="198"/>
      <c r="U525" s="198"/>
      <c r="V525" s="198"/>
      <c r="W525" s="191"/>
      <c r="X525" s="191"/>
      <c r="Y525" s="191"/>
      <c r="Z525" s="191"/>
      <c r="AA525" s="191"/>
      <c r="AB525" s="191"/>
      <c r="AC525" s="191"/>
    </row>
    <row r="526" spans="1:29">
      <c r="A526" s="198"/>
      <c r="B526" s="198"/>
      <c r="C526" s="198"/>
      <c r="D526" s="198"/>
      <c r="E526" s="198"/>
      <c r="F526" s="198"/>
      <c r="G526" s="198"/>
      <c r="H526" s="198"/>
      <c r="I526" s="198"/>
      <c r="J526" s="198"/>
      <c r="K526" s="198"/>
      <c r="L526" s="198"/>
      <c r="M526" s="198"/>
      <c r="N526" s="198"/>
      <c r="O526" s="198"/>
      <c r="P526" s="198"/>
      <c r="Q526" s="198"/>
      <c r="R526" s="198"/>
      <c r="S526" s="198"/>
      <c r="T526" s="198"/>
      <c r="U526" s="198"/>
      <c r="V526" s="198"/>
      <c r="W526" s="191"/>
      <c r="X526" s="191"/>
      <c r="Y526" s="191"/>
      <c r="Z526" s="191"/>
      <c r="AA526" s="191"/>
      <c r="AB526" s="191"/>
      <c r="AC526" s="191"/>
    </row>
    <row r="527" spans="1:29">
      <c r="A527" s="198"/>
      <c r="B527" s="198"/>
      <c r="C527" s="198"/>
      <c r="D527" s="198"/>
      <c r="E527" s="198"/>
      <c r="F527" s="198"/>
      <c r="G527" s="198"/>
      <c r="H527" s="198"/>
      <c r="I527" s="198"/>
      <c r="J527" s="198"/>
      <c r="K527" s="198"/>
      <c r="L527" s="198"/>
      <c r="M527" s="198"/>
      <c r="N527" s="198"/>
      <c r="O527" s="198"/>
      <c r="P527" s="198"/>
      <c r="Q527" s="198"/>
      <c r="R527" s="198"/>
      <c r="S527" s="198"/>
      <c r="T527" s="198"/>
      <c r="U527" s="198"/>
      <c r="V527" s="198"/>
      <c r="W527" s="191"/>
      <c r="X527" s="191"/>
      <c r="Y527" s="191"/>
      <c r="Z527" s="191"/>
      <c r="AA527" s="191"/>
      <c r="AB527" s="191"/>
      <c r="AC527" s="191"/>
    </row>
    <row r="528" spans="1:29">
      <c r="A528" s="198"/>
      <c r="B528" s="198"/>
      <c r="C528" s="198"/>
      <c r="D528" s="198"/>
      <c r="E528" s="198"/>
      <c r="F528" s="198"/>
      <c r="G528" s="198"/>
      <c r="H528" s="198"/>
      <c r="I528" s="198"/>
      <c r="J528" s="198"/>
      <c r="K528" s="198"/>
      <c r="L528" s="198"/>
      <c r="M528" s="198"/>
      <c r="N528" s="198"/>
      <c r="O528" s="198"/>
      <c r="P528" s="198"/>
      <c r="Q528" s="198"/>
      <c r="R528" s="198"/>
      <c r="S528" s="198"/>
      <c r="T528" s="198"/>
      <c r="U528" s="198"/>
      <c r="V528" s="198"/>
      <c r="W528" s="191"/>
      <c r="X528" s="191"/>
      <c r="Y528" s="191"/>
      <c r="Z528" s="191"/>
      <c r="AA528" s="191"/>
      <c r="AB528" s="191"/>
      <c r="AC528" s="191"/>
    </row>
    <row r="529" spans="1:29">
      <c r="A529" s="198"/>
      <c r="B529" s="198"/>
      <c r="C529" s="198"/>
      <c r="D529" s="198"/>
      <c r="E529" s="198"/>
      <c r="F529" s="198"/>
      <c r="G529" s="198"/>
      <c r="H529" s="198"/>
      <c r="I529" s="198"/>
      <c r="J529" s="198"/>
      <c r="K529" s="198"/>
      <c r="L529" s="198"/>
      <c r="M529" s="198"/>
      <c r="N529" s="198"/>
      <c r="O529" s="198"/>
      <c r="P529" s="198"/>
      <c r="Q529" s="198"/>
      <c r="R529" s="198"/>
      <c r="S529" s="198"/>
      <c r="T529" s="198"/>
      <c r="U529" s="198"/>
      <c r="V529" s="198"/>
      <c r="W529" s="191"/>
      <c r="X529" s="191"/>
      <c r="Y529" s="191"/>
      <c r="Z529" s="191"/>
      <c r="AA529" s="191"/>
      <c r="AB529" s="191"/>
      <c r="AC529" s="191"/>
    </row>
    <row r="530" spans="1:29">
      <c r="A530" s="198"/>
      <c r="B530" s="198"/>
      <c r="C530" s="198"/>
      <c r="D530" s="198"/>
      <c r="E530" s="198"/>
      <c r="F530" s="198"/>
      <c r="G530" s="198"/>
      <c r="H530" s="198"/>
      <c r="I530" s="198"/>
      <c r="J530" s="198"/>
      <c r="K530" s="198"/>
      <c r="L530" s="198"/>
      <c r="M530" s="198"/>
      <c r="N530" s="198"/>
      <c r="O530" s="198"/>
      <c r="P530" s="198"/>
      <c r="Q530" s="198"/>
      <c r="R530" s="198"/>
      <c r="S530" s="198"/>
      <c r="T530" s="198"/>
      <c r="U530" s="198"/>
      <c r="V530" s="198"/>
      <c r="W530" s="191"/>
      <c r="X530" s="191"/>
      <c r="Y530" s="191"/>
      <c r="Z530" s="191"/>
      <c r="AA530" s="191"/>
      <c r="AB530" s="191"/>
      <c r="AC530" s="191"/>
    </row>
    <row r="531" spans="1:29">
      <c r="A531" s="198"/>
      <c r="B531" s="198"/>
      <c r="C531" s="198"/>
      <c r="D531" s="198"/>
      <c r="E531" s="198"/>
      <c r="F531" s="198"/>
      <c r="G531" s="198"/>
      <c r="H531" s="198"/>
      <c r="I531" s="198"/>
      <c r="J531" s="198"/>
      <c r="K531" s="198"/>
      <c r="L531" s="198"/>
      <c r="M531" s="198"/>
      <c r="N531" s="198"/>
      <c r="O531" s="198"/>
      <c r="P531" s="198"/>
      <c r="Q531" s="198"/>
      <c r="R531" s="198"/>
      <c r="S531" s="198"/>
      <c r="T531" s="198"/>
      <c r="U531" s="198"/>
      <c r="V531" s="198"/>
      <c r="W531" s="191"/>
      <c r="X531" s="191"/>
      <c r="Y531" s="191"/>
      <c r="Z531" s="191"/>
      <c r="AA531" s="191"/>
      <c r="AB531" s="191"/>
      <c r="AC531" s="191"/>
    </row>
    <row r="532" spans="1:29">
      <c r="A532" s="198"/>
      <c r="B532" s="198"/>
      <c r="C532" s="198"/>
      <c r="D532" s="198"/>
      <c r="E532" s="198"/>
      <c r="F532" s="198"/>
      <c r="G532" s="198"/>
      <c r="H532" s="198"/>
      <c r="I532" s="198"/>
      <c r="J532" s="198"/>
      <c r="K532" s="198"/>
      <c r="L532" s="198"/>
      <c r="M532" s="198"/>
      <c r="N532" s="198"/>
      <c r="O532" s="198"/>
      <c r="P532" s="198"/>
      <c r="Q532" s="198"/>
      <c r="R532" s="198"/>
      <c r="S532" s="198"/>
      <c r="T532" s="198"/>
      <c r="U532" s="198"/>
      <c r="V532" s="198"/>
      <c r="W532" s="191"/>
      <c r="X532" s="191"/>
      <c r="Y532" s="191"/>
      <c r="Z532" s="191"/>
      <c r="AA532" s="191"/>
      <c r="AB532" s="191"/>
      <c r="AC532" s="191"/>
    </row>
    <row r="533" spans="1:29">
      <c r="A533" s="198"/>
      <c r="B533" s="198"/>
      <c r="C533" s="198"/>
      <c r="D533" s="198"/>
      <c r="E533" s="198"/>
      <c r="F533" s="198"/>
      <c r="G533" s="198"/>
      <c r="H533" s="198"/>
      <c r="I533" s="198"/>
      <c r="J533" s="198"/>
      <c r="K533" s="198"/>
      <c r="L533" s="198"/>
      <c r="M533" s="198"/>
      <c r="N533" s="198"/>
      <c r="O533" s="198"/>
      <c r="P533" s="198"/>
      <c r="Q533" s="198"/>
      <c r="R533" s="198"/>
      <c r="S533" s="198"/>
      <c r="T533" s="198"/>
      <c r="U533" s="198"/>
      <c r="V533" s="198"/>
      <c r="W533" s="191"/>
      <c r="X533" s="191"/>
      <c r="Y533" s="191"/>
      <c r="Z533" s="191"/>
      <c r="AA533" s="191"/>
      <c r="AB533" s="191"/>
      <c r="AC533" s="191"/>
    </row>
    <row r="534" spans="1:29">
      <c r="A534" s="198"/>
      <c r="B534" s="198"/>
      <c r="C534" s="198"/>
      <c r="D534" s="198"/>
      <c r="E534" s="198"/>
      <c r="F534" s="198"/>
      <c r="G534" s="198"/>
      <c r="H534" s="198"/>
      <c r="I534" s="198"/>
      <c r="J534" s="198"/>
      <c r="K534" s="198"/>
      <c r="L534" s="198"/>
      <c r="M534" s="198"/>
      <c r="N534" s="198"/>
      <c r="O534" s="198"/>
      <c r="P534" s="198"/>
      <c r="Q534" s="198"/>
      <c r="R534" s="198"/>
      <c r="S534" s="198"/>
      <c r="T534" s="198"/>
      <c r="U534" s="198"/>
      <c r="V534" s="198"/>
      <c r="W534" s="191"/>
      <c r="X534" s="191"/>
      <c r="Y534" s="191"/>
      <c r="Z534" s="191"/>
      <c r="AA534" s="191"/>
      <c r="AB534" s="191"/>
      <c r="AC534" s="191"/>
    </row>
    <row r="535" spans="1:29">
      <c r="A535" s="198"/>
      <c r="B535" s="198"/>
      <c r="C535" s="198"/>
      <c r="D535" s="198"/>
      <c r="E535" s="198"/>
      <c r="F535" s="198"/>
      <c r="G535" s="198"/>
      <c r="H535" s="198"/>
      <c r="I535" s="198"/>
      <c r="J535" s="198"/>
      <c r="K535" s="198"/>
      <c r="L535" s="198"/>
      <c r="M535" s="198"/>
      <c r="N535" s="198"/>
      <c r="O535" s="198"/>
      <c r="P535" s="198"/>
      <c r="Q535" s="198"/>
      <c r="R535" s="198"/>
      <c r="S535" s="198"/>
      <c r="T535" s="198"/>
      <c r="U535" s="198"/>
      <c r="V535" s="198"/>
      <c r="W535" s="191"/>
      <c r="X535" s="191"/>
      <c r="Y535" s="191"/>
      <c r="Z535" s="191"/>
      <c r="AA535" s="191"/>
      <c r="AB535" s="191"/>
      <c r="AC535" s="191"/>
    </row>
    <row r="536" spans="1:29">
      <c r="A536" s="198"/>
      <c r="B536" s="198"/>
      <c r="C536" s="198"/>
      <c r="D536" s="198"/>
      <c r="E536" s="198"/>
      <c r="F536" s="198"/>
      <c r="G536" s="198"/>
      <c r="H536" s="198"/>
      <c r="I536" s="198"/>
      <c r="J536" s="198"/>
      <c r="K536" s="198"/>
      <c r="L536" s="198"/>
      <c r="M536" s="198"/>
      <c r="N536" s="198"/>
      <c r="O536" s="198"/>
      <c r="P536" s="198"/>
      <c r="Q536" s="198"/>
      <c r="R536" s="198"/>
      <c r="S536" s="198"/>
      <c r="T536" s="198"/>
      <c r="U536" s="198"/>
      <c r="V536" s="198"/>
      <c r="W536" s="191"/>
      <c r="X536" s="191"/>
      <c r="Y536" s="191"/>
      <c r="Z536" s="191"/>
      <c r="AA536" s="191"/>
      <c r="AB536" s="191"/>
      <c r="AC536" s="191"/>
    </row>
    <row r="537" spans="1:29">
      <c r="A537" s="198"/>
      <c r="B537" s="198"/>
      <c r="C537" s="198"/>
      <c r="D537" s="198"/>
      <c r="E537" s="198"/>
      <c r="F537" s="198"/>
      <c r="G537" s="198"/>
      <c r="H537" s="198"/>
      <c r="I537" s="198"/>
      <c r="J537" s="198"/>
      <c r="K537" s="198"/>
      <c r="L537" s="198"/>
      <c r="M537" s="198"/>
      <c r="N537" s="198"/>
      <c r="O537" s="198"/>
      <c r="P537" s="198"/>
      <c r="Q537" s="198"/>
      <c r="R537" s="198"/>
      <c r="S537" s="198"/>
      <c r="T537" s="198"/>
      <c r="U537" s="198"/>
      <c r="V537" s="198"/>
      <c r="W537" s="191"/>
      <c r="X537" s="191"/>
      <c r="Y537" s="191"/>
      <c r="Z537" s="191"/>
      <c r="AA537" s="191"/>
      <c r="AB537" s="191"/>
      <c r="AC537" s="191"/>
    </row>
    <row r="538" spans="1:29">
      <c r="A538" s="198"/>
      <c r="B538" s="198"/>
      <c r="C538" s="198"/>
      <c r="D538" s="198"/>
      <c r="E538" s="198"/>
      <c r="F538" s="198"/>
      <c r="G538" s="198"/>
      <c r="H538" s="198"/>
      <c r="I538" s="198"/>
      <c r="J538" s="198"/>
      <c r="K538" s="198"/>
      <c r="L538" s="198"/>
      <c r="M538" s="198"/>
      <c r="N538" s="198"/>
      <c r="O538" s="198"/>
      <c r="P538" s="198"/>
      <c r="Q538" s="198"/>
      <c r="R538" s="198"/>
      <c r="S538" s="198"/>
      <c r="T538" s="198"/>
      <c r="U538" s="198"/>
      <c r="V538" s="198"/>
      <c r="W538" s="191"/>
      <c r="X538" s="191"/>
      <c r="Y538" s="191"/>
      <c r="Z538" s="191"/>
      <c r="AA538" s="191"/>
      <c r="AB538" s="191"/>
      <c r="AC538" s="191"/>
    </row>
    <row r="539" spans="1:29">
      <c r="A539" s="198"/>
      <c r="B539" s="198"/>
      <c r="C539" s="198"/>
      <c r="D539" s="198"/>
      <c r="E539" s="198"/>
      <c r="F539" s="198"/>
      <c r="G539" s="198"/>
      <c r="H539" s="198"/>
      <c r="I539" s="198"/>
      <c r="J539" s="198"/>
      <c r="K539" s="198"/>
      <c r="L539" s="198"/>
      <c r="M539" s="198"/>
      <c r="N539" s="198"/>
      <c r="O539" s="198"/>
      <c r="P539" s="198"/>
      <c r="Q539" s="198"/>
      <c r="R539" s="198"/>
      <c r="S539" s="198"/>
      <c r="T539" s="198"/>
      <c r="U539" s="198"/>
      <c r="V539" s="198"/>
      <c r="W539" s="191"/>
      <c r="X539" s="191"/>
      <c r="Y539" s="191"/>
      <c r="Z539" s="191"/>
      <c r="AA539" s="191"/>
      <c r="AB539" s="191"/>
      <c r="AC539" s="191"/>
    </row>
    <row r="540" spans="1:29">
      <c r="A540" s="198"/>
      <c r="B540" s="198"/>
      <c r="C540" s="198"/>
      <c r="D540" s="198"/>
      <c r="E540" s="198"/>
      <c r="F540" s="198"/>
      <c r="G540" s="198"/>
      <c r="H540" s="198"/>
      <c r="I540" s="198"/>
      <c r="J540" s="198"/>
      <c r="K540" s="198"/>
      <c r="L540" s="198"/>
      <c r="M540" s="198"/>
      <c r="N540" s="198"/>
      <c r="O540" s="198"/>
      <c r="P540" s="198"/>
      <c r="Q540" s="198"/>
      <c r="R540" s="198"/>
      <c r="S540" s="198"/>
      <c r="T540" s="198"/>
      <c r="U540" s="198"/>
      <c r="V540" s="198"/>
      <c r="W540" s="191"/>
      <c r="X540" s="191"/>
      <c r="Y540" s="191"/>
      <c r="Z540" s="191"/>
      <c r="AA540" s="191"/>
      <c r="AB540" s="191"/>
      <c r="AC540" s="191"/>
    </row>
    <row r="541" spans="1:29">
      <c r="A541" s="198"/>
      <c r="B541" s="198"/>
      <c r="C541" s="198"/>
      <c r="D541" s="198"/>
      <c r="E541" s="198"/>
      <c r="F541" s="198"/>
      <c r="G541" s="198"/>
      <c r="H541" s="198"/>
      <c r="I541" s="198"/>
      <c r="J541" s="198"/>
      <c r="K541" s="198"/>
      <c r="L541" s="198"/>
      <c r="M541" s="198"/>
      <c r="N541" s="198"/>
      <c r="O541" s="198"/>
      <c r="P541" s="198"/>
      <c r="Q541" s="198"/>
      <c r="R541" s="198"/>
      <c r="S541" s="198"/>
      <c r="T541" s="198"/>
      <c r="U541" s="198"/>
      <c r="V541" s="198"/>
      <c r="W541" s="191"/>
      <c r="X541" s="191"/>
      <c r="Y541" s="191"/>
      <c r="Z541" s="191"/>
      <c r="AA541" s="191"/>
      <c r="AB541" s="191"/>
      <c r="AC541" s="191"/>
    </row>
    <row r="542" spans="1:29">
      <c r="A542" s="198"/>
      <c r="B542" s="198"/>
      <c r="C542" s="198"/>
      <c r="D542" s="198"/>
      <c r="E542" s="198"/>
      <c r="F542" s="198"/>
      <c r="G542" s="198"/>
      <c r="H542" s="198"/>
      <c r="I542" s="198"/>
      <c r="J542" s="198"/>
      <c r="K542" s="198"/>
      <c r="L542" s="198"/>
      <c r="M542" s="198"/>
      <c r="N542" s="198"/>
      <c r="O542" s="198"/>
      <c r="P542" s="198"/>
      <c r="Q542" s="198"/>
      <c r="R542" s="198"/>
      <c r="S542" s="198"/>
      <c r="T542" s="198"/>
      <c r="U542" s="198"/>
      <c r="V542" s="198"/>
      <c r="W542" s="191"/>
      <c r="X542" s="191"/>
      <c r="Y542" s="191"/>
      <c r="Z542" s="191"/>
      <c r="AA542" s="191"/>
      <c r="AB542" s="191"/>
      <c r="AC542" s="191"/>
    </row>
    <row r="543" spans="1:29">
      <c r="A543" s="198"/>
      <c r="B543" s="198"/>
      <c r="C543" s="198"/>
      <c r="D543" s="198"/>
      <c r="E543" s="198"/>
      <c r="F543" s="198"/>
      <c r="G543" s="198"/>
      <c r="H543" s="198"/>
      <c r="I543" s="198"/>
      <c r="J543" s="198"/>
      <c r="K543" s="198"/>
      <c r="L543" s="198"/>
      <c r="M543" s="198"/>
      <c r="N543" s="198"/>
      <c r="O543" s="198"/>
      <c r="P543" s="198"/>
      <c r="Q543" s="198"/>
      <c r="R543" s="198"/>
      <c r="S543" s="198"/>
      <c r="T543" s="198"/>
      <c r="U543" s="198"/>
      <c r="V543" s="198"/>
      <c r="W543" s="191"/>
      <c r="X543" s="191"/>
      <c r="Y543" s="191"/>
      <c r="Z543" s="191"/>
      <c r="AA543" s="191"/>
      <c r="AB543" s="191"/>
      <c r="AC543" s="191"/>
    </row>
    <row r="544" spans="1:29">
      <c r="A544" s="198"/>
      <c r="B544" s="198"/>
      <c r="C544" s="198"/>
      <c r="D544" s="198"/>
      <c r="E544" s="198"/>
      <c r="F544" s="198"/>
      <c r="G544" s="198"/>
      <c r="H544" s="198"/>
      <c r="I544" s="198"/>
      <c r="J544" s="198"/>
      <c r="K544" s="198"/>
      <c r="L544" s="198"/>
      <c r="M544" s="198"/>
      <c r="N544" s="198"/>
      <c r="O544" s="198"/>
      <c r="P544" s="198"/>
      <c r="Q544" s="198"/>
      <c r="R544" s="198"/>
      <c r="S544" s="198"/>
      <c r="T544" s="198"/>
      <c r="U544" s="198"/>
      <c r="V544" s="198"/>
      <c r="W544" s="191"/>
      <c r="X544" s="191"/>
      <c r="Y544" s="191"/>
      <c r="Z544" s="191"/>
      <c r="AA544" s="191"/>
      <c r="AB544" s="191"/>
      <c r="AC544" s="191"/>
    </row>
    <row r="545" spans="1:29">
      <c r="A545" s="198"/>
      <c r="B545" s="198"/>
      <c r="C545" s="198"/>
      <c r="D545" s="198"/>
      <c r="E545" s="198"/>
      <c r="F545" s="198"/>
      <c r="G545" s="198"/>
      <c r="H545" s="198"/>
      <c r="I545" s="198"/>
      <c r="J545" s="198"/>
      <c r="K545" s="198"/>
      <c r="L545" s="198"/>
      <c r="M545" s="198"/>
      <c r="N545" s="198"/>
      <c r="O545" s="198"/>
      <c r="P545" s="198"/>
      <c r="Q545" s="198"/>
      <c r="R545" s="198"/>
      <c r="S545" s="198"/>
      <c r="T545" s="198"/>
      <c r="U545" s="198"/>
      <c r="V545" s="198"/>
      <c r="W545" s="191"/>
      <c r="X545" s="191"/>
      <c r="Y545" s="191"/>
      <c r="Z545" s="191"/>
      <c r="AA545" s="191"/>
      <c r="AB545" s="191"/>
      <c r="AC545" s="191"/>
    </row>
    <row r="546" spans="1:29">
      <c r="A546" s="198"/>
      <c r="B546" s="198"/>
      <c r="C546" s="198"/>
      <c r="D546" s="198"/>
      <c r="E546" s="198"/>
      <c r="F546" s="198"/>
      <c r="G546" s="198"/>
      <c r="H546" s="198"/>
      <c r="I546" s="198"/>
      <c r="J546" s="198"/>
      <c r="K546" s="198"/>
      <c r="L546" s="198"/>
      <c r="M546" s="198"/>
      <c r="N546" s="198"/>
      <c r="O546" s="198"/>
      <c r="P546" s="198"/>
      <c r="Q546" s="198"/>
      <c r="R546" s="198"/>
      <c r="S546" s="198"/>
      <c r="T546" s="198"/>
      <c r="U546" s="198"/>
      <c r="V546" s="198"/>
      <c r="W546" s="191"/>
      <c r="X546" s="191"/>
      <c r="Y546" s="191"/>
      <c r="Z546" s="191"/>
      <c r="AA546" s="191"/>
      <c r="AB546" s="191"/>
      <c r="AC546" s="191"/>
    </row>
    <row r="547" spans="1:29">
      <c r="A547" s="198"/>
      <c r="B547" s="198"/>
      <c r="C547" s="198"/>
      <c r="D547" s="198"/>
      <c r="E547" s="198"/>
      <c r="F547" s="198"/>
      <c r="G547" s="198"/>
      <c r="H547" s="198"/>
      <c r="I547" s="198"/>
      <c r="J547" s="198"/>
      <c r="K547" s="198"/>
      <c r="L547" s="198"/>
      <c r="M547" s="198"/>
      <c r="N547" s="198"/>
      <c r="O547" s="198"/>
      <c r="P547" s="198"/>
      <c r="Q547" s="198"/>
      <c r="R547" s="198"/>
      <c r="S547" s="198"/>
      <c r="T547" s="198"/>
      <c r="U547" s="198"/>
      <c r="V547" s="198"/>
      <c r="W547" s="191"/>
      <c r="X547" s="191"/>
      <c r="Y547" s="191"/>
      <c r="Z547" s="191"/>
      <c r="AA547" s="191"/>
      <c r="AB547" s="191"/>
      <c r="AC547" s="191"/>
    </row>
    <row r="548" spans="1:29">
      <c r="A548" s="198"/>
      <c r="B548" s="198"/>
      <c r="C548" s="198"/>
      <c r="D548" s="198"/>
      <c r="E548" s="198"/>
      <c r="F548" s="198"/>
      <c r="G548" s="198"/>
      <c r="H548" s="198"/>
      <c r="I548" s="198"/>
      <c r="J548" s="198"/>
      <c r="K548" s="198"/>
      <c r="L548" s="198"/>
      <c r="M548" s="198"/>
      <c r="N548" s="198"/>
      <c r="O548" s="198"/>
      <c r="P548" s="198"/>
      <c r="Q548" s="198"/>
      <c r="R548" s="198"/>
      <c r="S548" s="198"/>
      <c r="T548" s="198"/>
      <c r="U548" s="198"/>
      <c r="V548" s="198"/>
      <c r="W548" s="191"/>
      <c r="X548" s="191"/>
      <c r="Y548" s="191"/>
      <c r="Z548" s="191"/>
      <c r="AA548" s="191"/>
      <c r="AB548" s="191"/>
      <c r="AC548" s="191"/>
    </row>
    <row r="549" spans="1:29">
      <c r="A549" s="198"/>
      <c r="B549" s="198"/>
      <c r="C549" s="198"/>
      <c r="D549" s="198"/>
      <c r="E549" s="198"/>
      <c r="F549" s="198"/>
      <c r="G549" s="198"/>
      <c r="H549" s="198"/>
      <c r="I549" s="198"/>
      <c r="J549" s="198"/>
      <c r="K549" s="198"/>
      <c r="L549" s="198"/>
      <c r="M549" s="198"/>
      <c r="N549" s="198"/>
      <c r="O549" s="198"/>
      <c r="P549" s="198"/>
      <c r="Q549" s="198"/>
      <c r="R549" s="198"/>
      <c r="S549" s="198"/>
      <c r="T549" s="198"/>
      <c r="U549" s="198"/>
      <c r="V549" s="198"/>
      <c r="W549" s="191"/>
      <c r="X549" s="191"/>
      <c r="Y549" s="191"/>
      <c r="Z549" s="191"/>
      <c r="AA549" s="191"/>
      <c r="AB549" s="191"/>
      <c r="AC549" s="191"/>
    </row>
    <row r="550" spans="1:29">
      <c r="A550" s="198"/>
      <c r="B550" s="198"/>
      <c r="C550" s="198"/>
      <c r="D550" s="198"/>
      <c r="E550" s="198"/>
      <c r="F550" s="198"/>
      <c r="G550" s="198"/>
      <c r="H550" s="198"/>
      <c r="I550" s="198"/>
      <c r="J550" s="198"/>
      <c r="K550" s="198"/>
      <c r="L550" s="198"/>
      <c r="M550" s="198"/>
      <c r="N550" s="198"/>
      <c r="O550" s="198"/>
      <c r="P550" s="198"/>
      <c r="Q550" s="198"/>
      <c r="R550" s="198"/>
      <c r="S550" s="198"/>
      <c r="T550" s="198"/>
      <c r="U550" s="198"/>
      <c r="V550" s="198"/>
      <c r="W550" s="191"/>
      <c r="X550" s="191"/>
      <c r="Y550" s="191"/>
      <c r="Z550" s="191"/>
      <c r="AA550" s="191"/>
      <c r="AB550" s="191"/>
      <c r="AC550" s="191"/>
    </row>
    <row r="551" spans="1:29">
      <c r="A551" s="198"/>
      <c r="B551" s="198"/>
      <c r="C551" s="198"/>
      <c r="D551" s="198"/>
      <c r="E551" s="198"/>
      <c r="F551" s="198"/>
      <c r="G551" s="198"/>
      <c r="H551" s="198"/>
      <c r="I551" s="198"/>
      <c r="J551" s="198"/>
      <c r="K551" s="198"/>
      <c r="L551" s="198"/>
      <c r="M551" s="198"/>
      <c r="N551" s="198"/>
      <c r="O551" s="198"/>
      <c r="P551" s="198"/>
      <c r="Q551" s="198"/>
      <c r="R551" s="198"/>
      <c r="S551" s="198"/>
      <c r="T551" s="198"/>
      <c r="U551" s="198"/>
      <c r="V551" s="198"/>
      <c r="W551" s="191"/>
      <c r="X551" s="191"/>
      <c r="Y551" s="191"/>
      <c r="Z551" s="191"/>
      <c r="AA551" s="191"/>
      <c r="AB551" s="191"/>
      <c r="AC551" s="191"/>
    </row>
    <row r="552" spans="1:29">
      <c r="A552" s="198"/>
      <c r="B552" s="198"/>
      <c r="C552" s="198"/>
      <c r="D552" s="198"/>
      <c r="E552" s="198"/>
      <c r="F552" s="198"/>
      <c r="G552" s="198"/>
      <c r="H552" s="198"/>
      <c r="I552" s="198"/>
      <c r="J552" s="198"/>
      <c r="K552" s="198"/>
      <c r="L552" s="198"/>
      <c r="M552" s="198"/>
      <c r="N552" s="198"/>
      <c r="O552" s="198"/>
      <c r="P552" s="198"/>
      <c r="Q552" s="198"/>
      <c r="R552" s="198"/>
      <c r="S552" s="198"/>
      <c r="T552" s="198"/>
      <c r="U552" s="198"/>
      <c r="V552" s="198"/>
      <c r="W552" s="191"/>
      <c r="X552" s="191"/>
      <c r="Y552" s="191"/>
      <c r="Z552" s="191"/>
      <c r="AA552" s="191"/>
      <c r="AB552" s="191"/>
      <c r="AC552" s="191"/>
    </row>
    <row r="553" spans="1:29">
      <c r="A553" s="198"/>
      <c r="B553" s="198"/>
      <c r="C553" s="198"/>
      <c r="D553" s="198"/>
      <c r="E553" s="198"/>
      <c r="F553" s="198"/>
      <c r="G553" s="198"/>
      <c r="H553" s="198"/>
      <c r="I553" s="198"/>
      <c r="J553" s="198"/>
      <c r="K553" s="198"/>
      <c r="L553" s="198"/>
      <c r="M553" s="198"/>
      <c r="N553" s="198"/>
      <c r="O553" s="198"/>
      <c r="P553" s="198"/>
      <c r="Q553" s="198"/>
      <c r="R553" s="198"/>
      <c r="S553" s="198"/>
      <c r="T553" s="198"/>
      <c r="U553" s="198"/>
      <c r="V553" s="198"/>
      <c r="W553" s="191"/>
      <c r="X553" s="191"/>
      <c r="Y553" s="191"/>
      <c r="Z553" s="191"/>
      <c r="AA553" s="191"/>
      <c r="AB553" s="191"/>
      <c r="AC553" s="191"/>
    </row>
    <row r="554" spans="1:29">
      <c r="A554" s="198"/>
      <c r="B554" s="198"/>
      <c r="C554" s="198"/>
      <c r="D554" s="198"/>
      <c r="E554" s="198"/>
      <c r="F554" s="198"/>
      <c r="G554" s="198"/>
      <c r="H554" s="198"/>
      <c r="I554" s="198"/>
      <c r="J554" s="198"/>
      <c r="K554" s="198"/>
      <c r="L554" s="198"/>
      <c r="M554" s="198"/>
      <c r="N554" s="198"/>
      <c r="O554" s="198"/>
      <c r="P554" s="198"/>
      <c r="Q554" s="198"/>
      <c r="R554" s="198"/>
      <c r="S554" s="198"/>
      <c r="T554" s="198"/>
      <c r="U554" s="198"/>
      <c r="V554" s="198"/>
      <c r="W554" s="191"/>
      <c r="X554" s="191"/>
      <c r="Y554" s="191"/>
      <c r="Z554" s="191"/>
      <c r="AA554" s="191"/>
      <c r="AB554" s="191"/>
      <c r="AC554" s="191"/>
    </row>
    <row r="555" spans="1:29">
      <c r="A555" s="198"/>
      <c r="B555" s="198"/>
      <c r="C555" s="198"/>
      <c r="D555" s="198"/>
      <c r="E555" s="198"/>
      <c r="F555" s="198"/>
      <c r="G555" s="198"/>
      <c r="H555" s="198"/>
      <c r="I555" s="198"/>
      <c r="J555" s="198"/>
      <c r="K555" s="198"/>
      <c r="L555" s="198"/>
      <c r="M555" s="198"/>
      <c r="N555" s="198"/>
      <c r="O555" s="198"/>
      <c r="P555" s="198"/>
      <c r="Q555" s="198"/>
      <c r="R555" s="198"/>
      <c r="S555" s="198"/>
      <c r="T555" s="198"/>
      <c r="U555" s="198"/>
      <c r="V555" s="198"/>
      <c r="W555" s="191"/>
      <c r="X555" s="191"/>
      <c r="Y555" s="191"/>
      <c r="Z555" s="191"/>
      <c r="AA555" s="191"/>
      <c r="AB555" s="191"/>
      <c r="AC555" s="191"/>
    </row>
    <row r="556" spans="1:29">
      <c r="A556" s="198"/>
      <c r="B556" s="198"/>
      <c r="C556" s="198"/>
      <c r="D556" s="198"/>
      <c r="E556" s="198"/>
      <c r="F556" s="198"/>
      <c r="G556" s="198"/>
      <c r="H556" s="198"/>
      <c r="I556" s="198"/>
      <c r="J556" s="198"/>
      <c r="K556" s="198"/>
      <c r="L556" s="198"/>
      <c r="M556" s="198"/>
      <c r="N556" s="198"/>
      <c r="O556" s="198"/>
      <c r="P556" s="198"/>
      <c r="Q556" s="198"/>
      <c r="R556" s="198"/>
      <c r="S556" s="198"/>
      <c r="T556" s="198"/>
      <c r="U556" s="198"/>
      <c r="V556" s="198"/>
      <c r="W556" s="191"/>
      <c r="X556" s="191"/>
      <c r="Y556" s="191"/>
      <c r="Z556" s="191"/>
      <c r="AA556" s="191"/>
      <c r="AB556" s="191"/>
      <c r="AC556" s="191"/>
    </row>
    <row r="557" spans="1:29">
      <c r="A557" s="198"/>
      <c r="B557" s="198"/>
      <c r="C557" s="198"/>
      <c r="D557" s="198"/>
      <c r="E557" s="198"/>
      <c r="F557" s="198"/>
      <c r="G557" s="198"/>
      <c r="H557" s="198"/>
      <c r="I557" s="198"/>
      <c r="J557" s="198"/>
      <c r="K557" s="198"/>
      <c r="L557" s="198"/>
      <c r="M557" s="198"/>
      <c r="N557" s="198"/>
      <c r="O557" s="198"/>
      <c r="P557" s="198"/>
      <c r="Q557" s="198"/>
      <c r="R557" s="198"/>
      <c r="S557" s="198"/>
      <c r="T557" s="198"/>
      <c r="U557" s="198"/>
      <c r="V557" s="198"/>
      <c r="W557" s="191"/>
      <c r="X557" s="191"/>
      <c r="Y557" s="191"/>
      <c r="Z557" s="191"/>
      <c r="AA557" s="191"/>
      <c r="AB557" s="191"/>
      <c r="AC557" s="191"/>
    </row>
    <row r="558" spans="1:29">
      <c r="A558" s="198"/>
      <c r="B558" s="198"/>
      <c r="C558" s="198"/>
      <c r="D558" s="198"/>
      <c r="E558" s="198"/>
      <c r="F558" s="198"/>
      <c r="G558" s="198"/>
      <c r="H558" s="198"/>
      <c r="I558" s="198"/>
      <c r="J558" s="198"/>
      <c r="K558" s="198"/>
      <c r="L558" s="198"/>
      <c r="M558" s="198"/>
      <c r="N558" s="198"/>
      <c r="O558" s="198"/>
      <c r="P558" s="198"/>
      <c r="Q558" s="198"/>
      <c r="R558" s="198"/>
      <c r="S558" s="198"/>
      <c r="T558" s="198"/>
      <c r="U558" s="198"/>
      <c r="V558" s="198"/>
      <c r="W558" s="191"/>
      <c r="X558" s="191"/>
      <c r="Y558" s="191"/>
      <c r="Z558" s="191"/>
      <c r="AA558" s="191"/>
      <c r="AB558" s="191"/>
      <c r="AC558" s="191"/>
    </row>
    <row r="559" spans="1:29">
      <c r="A559" s="198"/>
      <c r="B559" s="198"/>
      <c r="C559" s="198"/>
      <c r="D559" s="198"/>
      <c r="E559" s="198"/>
      <c r="F559" s="198"/>
      <c r="G559" s="198"/>
      <c r="H559" s="198"/>
      <c r="I559" s="198"/>
      <c r="J559" s="198"/>
      <c r="K559" s="198"/>
      <c r="L559" s="198"/>
      <c r="M559" s="198"/>
      <c r="N559" s="198"/>
      <c r="O559" s="198"/>
      <c r="P559" s="198"/>
      <c r="Q559" s="198"/>
      <c r="R559" s="198"/>
      <c r="S559" s="198"/>
      <c r="T559" s="198"/>
      <c r="U559" s="198"/>
      <c r="V559" s="198"/>
      <c r="W559" s="191"/>
      <c r="X559" s="191"/>
      <c r="Y559" s="191"/>
      <c r="Z559" s="191"/>
      <c r="AA559" s="191"/>
      <c r="AB559" s="191"/>
      <c r="AC559" s="191"/>
    </row>
    <row r="560" spans="1:29">
      <c r="A560" s="198"/>
      <c r="B560" s="198"/>
      <c r="C560" s="198"/>
      <c r="D560" s="198"/>
      <c r="E560" s="198"/>
      <c r="F560" s="198"/>
      <c r="G560" s="198"/>
      <c r="H560" s="198"/>
      <c r="I560" s="198"/>
      <c r="J560" s="198"/>
      <c r="K560" s="198"/>
      <c r="L560" s="198"/>
      <c r="M560" s="198"/>
      <c r="N560" s="198"/>
      <c r="O560" s="198"/>
      <c r="P560" s="198"/>
      <c r="Q560" s="198"/>
      <c r="R560" s="198"/>
      <c r="S560" s="198"/>
      <c r="T560" s="198"/>
      <c r="U560" s="198"/>
      <c r="V560" s="198"/>
      <c r="W560" s="191"/>
      <c r="X560" s="191"/>
      <c r="Y560" s="191"/>
      <c r="Z560" s="191"/>
      <c r="AA560" s="191"/>
      <c r="AB560" s="191"/>
      <c r="AC560" s="191"/>
    </row>
    <row r="561" spans="1:29">
      <c r="A561" s="198"/>
      <c r="B561" s="198"/>
      <c r="C561" s="198"/>
      <c r="D561" s="198"/>
      <c r="E561" s="198"/>
      <c r="F561" s="198"/>
      <c r="G561" s="198"/>
      <c r="H561" s="198"/>
      <c r="I561" s="198"/>
      <c r="J561" s="198"/>
      <c r="K561" s="198"/>
      <c r="L561" s="198"/>
      <c r="M561" s="198"/>
      <c r="N561" s="198"/>
      <c r="O561" s="198"/>
      <c r="P561" s="198"/>
      <c r="Q561" s="198"/>
      <c r="R561" s="198"/>
      <c r="S561" s="198"/>
      <c r="T561" s="198"/>
      <c r="U561" s="198"/>
      <c r="V561" s="198"/>
      <c r="W561" s="191"/>
      <c r="X561" s="191"/>
      <c r="Y561" s="191"/>
      <c r="Z561" s="191"/>
      <c r="AA561" s="191"/>
      <c r="AB561" s="191"/>
      <c r="AC561" s="191"/>
    </row>
    <row r="562" spans="1:29">
      <c r="A562" s="198"/>
      <c r="B562" s="198"/>
      <c r="C562" s="198"/>
      <c r="D562" s="198"/>
      <c r="E562" s="198"/>
      <c r="F562" s="198"/>
      <c r="G562" s="198"/>
      <c r="H562" s="198"/>
      <c r="I562" s="198"/>
      <c r="J562" s="198"/>
      <c r="K562" s="198"/>
      <c r="L562" s="198"/>
      <c r="M562" s="198"/>
      <c r="N562" s="198"/>
      <c r="O562" s="198"/>
      <c r="P562" s="198"/>
      <c r="Q562" s="198"/>
      <c r="R562" s="198"/>
      <c r="S562" s="198"/>
      <c r="T562" s="198"/>
      <c r="U562" s="198"/>
      <c r="V562" s="198"/>
      <c r="W562" s="191"/>
      <c r="X562" s="191"/>
      <c r="Y562" s="191"/>
      <c r="Z562" s="191"/>
      <c r="AA562" s="191"/>
      <c r="AB562" s="191"/>
      <c r="AC562" s="191"/>
    </row>
    <row r="563" spans="1:29">
      <c r="A563" s="198"/>
      <c r="B563" s="198"/>
      <c r="C563" s="198"/>
      <c r="D563" s="198"/>
      <c r="E563" s="198"/>
      <c r="F563" s="198"/>
      <c r="G563" s="198"/>
      <c r="H563" s="198"/>
      <c r="I563" s="198"/>
      <c r="J563" s="198"/>
      <c r="K563" s="198"/>
      <c r="L563" s="198"/>
      <c r="M563" s="198"/>
      <c r="N563" s="198"/>
      <c r="O563" s="198"/>
      <c r="P563" s="198"/>
      <c r="Q563" s="198"/>
      <c r="R563" s="198"/>
      <c r="S563" s="198"/>
      <c r="T563" s="198"/>
      <c r="U563" s="198"/>
      <c r="V563" s="198"/>
      <c r="W563" s="191"/>
      <c r="X563" s="191"/>
      <c r="Y563" s="191"/>
      <c r="Z563" s="191"/>
      <c r="AA563" s="191"/>
      <c r="AB563" s="191"/>
      <c r="AC563" s="191"/>
    </row>
    <row r="564" spans="1:29">
      <c r="A564" s="198"/>
      <c r="B564" s="198"/>
      <c r="C564" s="198"/>
      <c r="D564" s="198"/>
      <c r="E564" s="198"/>
      <c r="F564" s="198"/>
      <c r="G564" s="198"/>
      <c r="H564" s="198"/>
      <c r="I564" s="198"/>
      <c r="J564" s="198"/>
      <c r="K564" s="198"/>
      <c r="L564" s="198"/>
      <c r="M564" s="198"/>
      <c r="N564" s="198"/>
      <c r="O564" s="198"/>
      <c r="P564" s="198"/>
      <c r="Q564" s="198"/>
      <c r="R564" s="198"/>
      <c r="S564" s="198"/>
      <c r="T564" s="198"/>
      <c r="U564" s="198"/>
      <c r="V564" s="198"/>
      <c r="W564" s="191"/>
      <c r="X564" s="191"/>
      <c r="Y564" s="191"/>
      <c r="Z564" s="191"/>
      <c r="AA564" s="191"/>
      <c r="AB564" s="191"/>
      <c r="AC564" s="191"/>
    </row>
    <row r="565" spans="1:29">
      <c r="A565" s="198"/>
      <c r="B565" s="198"/>
      <c r="C565" s="198"/>
      <c r="D565" s="198"/>
      <c r="E565" s="198"/>
      <c r="F565" s="198"/>
      <c r="G565" s="198"/>
      <c r="H565" s="198"/>
      <c r="I565" s="198"/>
      <c r="J565" s="198"/>
      <c r="K565" s="198"/>
      <c r="L565" s="198"/>
      <c r="M565" s="198"/>
      <c r="N565" s="198"/>
      <c r="O565" s="198"/>
      <c r="P565" s="198"/>
      <c r="Q565" s="198"/>
      <c r="R565" s="198"/>
      <c r="S565" s="198"/>
      <c r="T565" s="198"/>
      <c r="U565" s="198"/>
      <c r="V565" s="198"/>
      <c r="W565" s="191"/>
      <c r="X565" s="191"/>
      <c r="Y565" s="191"/>
      <c r="Z565" s="191"/>
      <c r="AA565" s="191"/>
      <c r="AB565" s="191"/>
      <c r="AC565" s="191"/>
    </row>
    <row r="566" spans="1:29">
      <c r="A566" s="198"/>
      <c r="B566" s="198"/>
      <c r="C566" s="198"/>
      <c r="D566" s="198"/>
      <c r="E566" s="198"/>
      <c r="F566" s="198"/>
      <c r="G566" s="198"/>
      <c r="H566" s="198"/>
      <c r="I566" s="198"/>
      <c r="J566" s="198"/>
      <c r="K566" s="198"/>
      <c r="L566" s="198"/>
      <c r="M566" s="198"/>
      <c r="N566" s="198"/>
      <c r="O566" s="198"/>
      <c r="P566" s="198"/>
      <c r="Q566" s="198"/>
      <c r="R566" s="198"/>
      <c r="S566" s="198"/>
      <c r="T566" s="198"/>
      <c r="U566" s="198"/>
      <c r="V566" s="198"/>
      <c r="W566" s="191"/>
      <c r="X566" s="191"/>
      <c r="Y566" s="191"/>
      <c r="Z566" s="191"/>
      <c r="AA566" s="191"/>
      <c r="AB566" s="191"/>
      <c r="AC566" s="191"/>
    </row>
    <row r="567" spans="1:29">
      <c r="A567" s="198"/>
      <c r="B567" s="198"/>
      <c r="C567" s="198"/>
      <c r="D567" s="198"/>
      <c r="E567" s="198"/>
      <c r="F567" s="198"/>
      <c r="G567" s="198"/>
      <c r="H567" s="198"/>
      <c r="I567" s="198"/>
      <c r="J567" s="198"/>
      <c r="K567" s="198"/>
      <c r="L567" s="198"/>
      <c r="M567" s="198"/>
      <c r="N567" s="198"/>
      <c r="O567" s="198"/>
      <c r="P567" s="198"/>
      <c r="Q567" s="198"/>
      <c r="R567" s="198"/>
      <c r="S567" s="198"/>
      <c r="T567" s="198"/>
      <c r="U567" s="198"/>
      <c r="V567" s="198"/>
      <c r="W567" s="191"/>
      <c r="X567" s="191"/>
      <c r="Y567" s="191"/>
      <c r="Z567" s="191"/>
      <c r="AA567" s="191"/>
      <c r="AB567" s="191"/>
      <c r="AC567" s="191"/>
    </row>
    <row r="568" spans="1:29">
      <c r="A568" s="198"/>
      <c r="B568" s="198"/>
      <c r="C568" s="198"/>
      <c r="D568" s="198"/>
      <c r="E568" s="198"/>
      <c r="F568" s="198"/>
      <c r="G568" s="198"/>
      <c r="H568" s="198"/>
      <c r="I568" s="198"/>
      <c r="J568" s="198"/>
      <c r="K568" s="198"/>
      <c r="L568" s="198"/>
      <c r="M568" s="198"/>
      <c r="N568" s="198"/>
      <c r="O568" s="198"/>
      <c r="P568" s="198"/>
      <c r="Q568" s="198"/>
      <c r="R568" s="198"/>
      <c r="S568" s="198"/>
      <c r="T568" s="198"/>
      <c r="U568" s="198"/>
      <c r="V568" s="198"/>
      <c r="W568" s="191"/>
      <c r="X568" s="191"/>
      <c r="Y568" s="191"/>
      <c r="Z568" s="191"/>
      <c r="AA568" s="191"/>
      <c r="AB568" s="191"/>
      <c r="AC568" s="191"/>
    </row>
    <row r="569" spans="1:29">
      <c r="A569" s="198"/>
      <c r="B569" s="198"/>
      <c r="C569" s="198"/>
      <c r="D569" s="198"/>
      <c r="E569" s="198"/>
      <c r="F569" s="198"/>
      <c r="G569" s="198"/>
      <c r="H569" s="198"/>
      <c r="I569" s="198"/>
      <c r="J569" s="198"/>
      <c r="K569" s="198"/>
      <c r="L569" s="198"/>
      <c r="M569" s="198"/>
      <c r="N569" s="198"/>
      <c r="O569" s="198"/>
      <c r="P569" s="198"/>
      <c r="Q569" s="198"/>
      <c r="R569" s="198"/>
      <c r="S569" s="198"/>
      <c r="T569" s="198"/>
      <c r="U569" s="198"/>
      <c r="V569" s="198"/>
      <c r="W569" s="191"/>
      <c r="X569" s="191"/>
      <c r="Y569" s="191"/>
      <c r="Z569" s="191"/>
      <c r="AA569" s="191"/>
      <c r="AB569" s="191"/>
      <c r="AC569" s="191"/>
    </row>
    <row r="570" spans="1:29">
      <c r="A570" s="198"/>
      <c r="B570" s="198"/>
      <c r="C570" s="198"/>
      <c r="D570" s="198"/>
      <c r="E570" s="198"/>
      <c r="F570" s="198"/>
      <c r="G570" s="198"/>
      <c r="H570" s="198"/>
      <c r="I570" s="198"/>
      <c r="J570" s="198"/>
      <c r="K570" s="198"/>
      <c r="L570" s="198"/>
      <c r="M570" s="198"/>
      <c r="N570" s="198"/>
      <c r="O570" s="198"/>
      <c r="P570" s="198"/>
      <c r="Q570" s="198"/>
      <c r="R570" s="198"/>
      <c r="S570" s="198"/>
      <c r="T570" s="198"/>
      <c r="U570" s="198"/>
      <c r="V570" s="198"/>
      <c r="W570" s="191"/>
      <c r="X570" s="191"/>
      <c r="Y570" s="191"/>
      <c r="Z570" s="191"/>
      <c r="AA570" s="191"/>
      <c r="AB570" s="191"/>
      <c r="AC570" s="191"/>
    </row>
    <row r="571" spans="1:29">
      <c r="A571" s="198"/>
      <c r="B571" s="198"/>
      <c r="C571" s="198"/>
      <c r="D571" s="198"/>
      <c r="E571" s="198"/>
      <c r="F571" s="198"/>
      <c r="G571" s="198"/>
      <c r="H571" s="198"/>
      <c r="I571" s="198"/>
      <c r="J571" s="198"/>
      <c r="K571" s="198"/>
      <c r="L571" s="198"/>
      <c r="M571" s="198"/>
      <c r="N571" s="198"/>
      <c r="O571" s="198"/>
      <c r="P571" s="198"/>
      <c r="Q571" s="198"/>
      <c r="R571" s="198"/>
      <c r="S571" s="198"/>
      <c r="T571" s="198"/>
      <c r="U571" s="198"/>
      <c r="V571" s="198"/>
      <c r="W571" s="191"/>
      <c r="X571" s="191"/>
      <c r="Y571" s="191"/>
      <c r="Z571" s="191"/>
      <c r="AA571" s="191"/>
      <c r="AB571" s="191"/>
      <c r="AC571" s="191"/>
    </row>
    <row r="572" spans="1:29">
      <c r="A572" s="198"/>
      <c r="B572" s="198"/>
      <c r="C572" s="198"/>
      <c r="D572" s="198"/>
      <c r="E572" s="198"/>
      <c r="F572" s="198"/>
      <c r="G572" s="198"/>
      <c r="H572" s="198"/>
      <c r="I572" s="198"/>
      <c r="J572" s="198"/>
      <c r="K572" s="198"/>
      <c r="L572" s="198"/>
      <c r="M572" s="198"/>
      <c r="N572" s="198"/>
      <c r="O572" s="198"/>
      <c r="P572" s="198"/>
      <c r="Q572" s="198"/>
      <c r="R572" s="198"/>
      <c r="S572" s="198"/>
      <c r="T572" s="198"/>
      <c r="U572" s="198"/>
      <c r="V572" s="198"/>
      <c r="W572" s="191"/>
      <c r="X572" s="191"/>
      <c r="Y572" s="191"/>
      <c r="Z572" s="191"/>
      <c r="AA572" s="191"/>
      <c r="AB572" s="191"/>
      <c r="AC572" s="191"/>
    </row>
    <row r="573" spans="1:29">
      <c r="A573" s="198"/>
      <c r="B573" s="198"/>
      <c r="C573" s="198"/>
      <c r="D573" s="198"/>
      <c r="E573" s="198"/>
      <c r="F573" s="198"/>
      <c r="G573" s="198"/>
      <c r="H573" s="198"/>
      <c r="I573" s="198"/>
      <c r="J573" s="198"/>
      <c r="K573" s="198"/>
      <c r="L573" s="198"/>
      <c r="M573" s="198"/>
      <c r="N573" s="198"/>
      <c r="O573" s="198"/>
      <c r="P573" s="198"/>
      <c r="Q573" s="198"/>
      <c r="R573" s="198"/>
      <c r="S573" s="198"/>
      <c r="T573" s="198"/>
      <c r="U573" s="198"/>
      <c r="V573" s="198"/>
      <c r="W573" s="191"/>
      <c r="X573" s="191"/>
      <c r="Y573" s="191"/>
      <c r="Z573" s="191"/>
      <c r="AA573" s="191"/>
      <c r="AB573" s="191"/>
      <c r="AC573" s="191"/>
    </row>
    <row r="574" spans="1:29">
      <c r="A574" s="198"/>
      <c r="B574" s="198"/>
      <c r="C574" s="198"/>
      <c r="D574" s="198"/>
      <c r="E574" s="198"/>
      <c r="F574" s="198"/>
      <c r="G574" s="198"/>
      <c r="H574" s="198"/>
      <c r="I574" s="198"/>
      <c r="J574" s="198"/>
      <c r="K574" s="198"/>
      <c r="L574" s="198"/>
      <c r="M574" s="198"/>
      <c r="N574" s="198"/>
      <c r="O574" s="198"/>
      <c r="P574" s="198"/>
      <c r="Q574" s="198"/>
      <c r="R574" s="198"/>
      <c r="S574" s="198"/>
      <c r="T574" s="198"/>
      <c r="U574" s="198"/>
      <c r="V574" s="198"/>
      <c r="W574" s="191"/>
      <c r="X574" s="191"/>
      <c r="Y574" s="191"/>
      <c r="Z574" s="191"/>
      <c r="AA574" s="191"/>
      <c r="AB574" s="191"/>
      <c r="AC574" s="191"/>
    </row>
    <row r="575" spans="1:29">
      <c r="A575" s="198"/>
      <c r="B575" s="198"/>
      <c r="C575" s="198"/>
      <c r="D575" s="198"/>
      <c r="E575" s="198"/>
      <c r="F575" s="198"/>
      <c r="G575" s="198"/>
      <c r="H575" s="198"/>
      <c r="I575" s="198"/>
      <c r="J575" s="198"/>
      <c r="K575" s="198"/>
      <c r="L575" s="198"/>
      <c r="M575" s="198"/>
      <c r="N575" s="198"/>
      <c r="O575" s="198"/>
      <c r="P575" s="198"/>
      <c r="Q575" s="198"/>
      <c r="R575" s="198"/>
      <c r="S575" s="198"/>
      <c r="T575" s="198"/>
      <c r="U575" s="198"/>
      <c r="V575" s="198"/>
      <c r="W575" s="191"/>
      <c r="X575" s="191"/>
      <c r="Y575" s="191"/>
      <c r="Z575" s="191"/>
      <c r="AA575" s="191"/>
      <c r="AB575" s="191"/>
      <c r="AC575" s="191"/>
    </row>
    <row r="576" spans="1:29">
      <c r="A576" s="198"/>
      <c r="B576" s="198"/>
      <c r="C576" s="198"/>
      <c r="D576" s="198"/>
      <c r="E576" s="198"/>
      <c r="F576" s="198"/>
      <c r="G576" s="198"/>
      <c r="H576" s="198"/>
      <c r="I576" s="198"/>
      <c r="J576" s="198"/>
      <c r="K576" s="198"/>
      <c r="L576" s="198"/>
      <c r="M576" s="198"/>
      <c r="N576" s="198"/>
      <c r="O576" s="198"/>
      <c r="P576" s="198"/>
      <c r="Q576" s="198"/>
      <c r="R576" s="198"/>
      <c r="S576" s="198"/>
      <c r="T576" s="198"/>
      <c r="U576" s="198"/>
      <c r="V576" s="198"/>
      <c r="W576" s="191"/>
      <c r="X576" s="191"/>
      <c r="Y576" s="191"/>
      <c r="Z576" s="191"/>
      <c r="AA576" s="191"/>
      <c r="AB576" s="191"/>
      <c r="AC576" s="191"/>
    </row>
    <row r="577" spans="1:29">
      <c r="A577" s="198"/>
      <c r="B577" s="198"/>
      <c r="C577" s="198"/>
      <c r="D577" s="198"/>
      <c r="E577" s="198"/>
      <c r="F577" s="198"/>
      <c r="G577" s="198"/>
      <c r="H577" s="198"/>
      <c r="I577" s="198"/>
      <c r="J577" s="198"/>
      <c r="K577" s="198"/>
      <c r="L577" s="198"/>
      <c r="M577" s="198"/>
      <c r="N577" s="198"/>
      <c r="O577" s="198"/>
      <c r="P577" s="198"/>
      <c r="Q577" s="198"/>
      <c r="R577" s="198"/>
      <c r="S577" s="198"/>
      <c r="T577" s="198"/>
      <c r="U577" s="198"/>
      <c r="V577" s="198"/>
      <c r="W577" s="191"/>
      <c r="X577" s="191"/>
      <c r="Y577" s="191"/>
      <c r="Z577" s="191"/>
      <c r="AA577" s="191"/>
      <c r="AB577" s="191"/>
      <c r="AC577" s="191"/>
    </row>
    <row r="578" spans="1:29">
      <c r="A578" s="198"/>
      <c r="B578" s="198"/>
      <c r="C578" s="198"/>
      <c r="D578" s="198"/>
      <c r="E578" s="198"/>
      <c r="F578" s="198"/>
      <c r="G578" s="198"/>
      <c r="H578" s="198"/>
      <c r="I578" s="198"/>
      <c r="J578" s="198"/>
      <c r="K578" s="198"/>
      <c r="L578" s="198"/>
      <c r="M578" s="198"/>
      <c r="N578" s="198"/>
      <c r="O578" s="198"/>
      <c r="P578" s="198"/>
      <c r="Q578" s="198"/>
      <c r="R578" s="198"/>
      <c r="S578" s="198"/>
      <c r="T578" s="198"/>
      <c r="U578" s="198"/>
      <c r="V578" s="198"/>
      <c r="W578" s="191"/>
      <c r="X578" s="191"/>
      <c r="Y578" s="191"/>
      <c r="Z578" s="191"/>
      <c r="AA578" s="191"/>
      <c r="AB578" s="191"/>
      <c r="AC578" s="191"/>
    </row>
    <row r="579" spans="1:29">
      <c r="A579" s="198"/>
      <c r="B579" s="198"/>
      <c r="C579" s="198"/>
      <c r="D579" s="198"/>
      <c r="E579" s="198"/>
      <c r="F579" s="198"/>
      <c r="G579" s="198"/>
      <c r="H579" s="198"/>
      <c r="I579" s="198"/>
      <c r="J579" s="198"/>
      <c r="K579" s="198"/>
      <c r="L579" s="198"/>
      <c r="M579" s="198"/>
      <c r="N579" s="198"/>
      <c r="O579" s="198"/>
      <c r="P579" s="198"/>
      <c r="Q579" s="198"/>
      <c r="R579" s="198"/>
      <c r="S579" s="198"/>
      <c r="T579" s="198"/>
      <c r="U579" s="198"/>
      <c r="V579" s="198"/>
      <c r="W579" s="191"/>
      <c r="X579" s="191"/>
      <c r="Y579" s="191"/>
      <c r="Z579" s="191"/>
      <c r="AA579" s="191"/>
      <c r="AB579" s="191"/>
      <c r="AC579" s="191"/>
    </row>
    <row r="580" spans="1:29">
      <c r="A580" s="198"/>
      <c r="B580" s="198"/>
      <c r="C580" s="198"/>
      <c r="D580" s="198"/>
      <c r="E580" s="198"/>
      <c r="F580" s="198"/>
      <c r="G580" s="198"/>
      <c r="H580" s="198"/>
      <c r="I580" s="198"/>
      <c r="J580" s="198"/>
      <c r="K580" s="198"/>
      <c r="L580" s="198"/>
      <c r="M580" s="198"/>
      <c r="N580" s="198"/>
      <c r="O580" s="198"/>
      <c r="P580" s="198"/>
      <c r="Q580" s="198"/>
      <c r="R580" s="198"/>
      <c r="S580" s="198"/>
      <c r="T580" s="198"/>
      <c r="U580" s="198"/>
      <c r="V580" s="198"/>
      <c r="W580" s="191"/>
      <c r="X580" s="191"/>
      <c r="Y580" s="191"/>
      <c r="Z580" s="191"/>
      <c r="AA580" s="191"/>
      <c r="AB580" s="191"/>
      <c r="AC580" s="191"/>
    </row>
    <row r="581" spans="1:29">
      <c r="A581" s="198"/>
      <c r="B581" s="198"/>
      <c r="C581" s="198"/>
      <c r="D581" s="198"/>
      <c r="E581" s="198"/>
      <c r="F581" s="198"/>
      <c r="G581" s="198"/>
      <c r="H581" s="198"/>
      <c r="I581" s="198"/>
      <c r="J581" s="198"/>
      <c r="K581" s="198"/>
      <c r="L581" s="198"/>
      <c r="M581" s="198"/>
      <c r="N581" s="198"/>
      <c r="O581" s="198"/>
      <c r="P581" s="198"/>
      <c r="Q581" s="198"/>
      <c r="R581" s="198"/>
      <c r="S581" s="198"/>
      <c r="T581" s="198"/>
      <c r="U581" s="198"/>
      <c r="V581" s="198"/>
      <c r="W581" s="191"/>
      <c r="X581" s="191"/>
      <c r="Y581" s="191"/>
      <c r="Z581" s="191"/>
      <c r="AA581" s="191"/>
      <c r="AB581" s="191"/>
      <c r="AC581" s="191"/>
    </row>
    <row r="582" spans="1:29">
      <c r="A582" s="198"/>
      <c r="B582" s="198"/>
      <c r="C582" s="198"/>
      <c r="D582" s="198"/>
      <c r="E582" s="198"/>
      <c r="F582" s="198"/>
      <c r="G582" s="198"/>
      <c r="H582" s="198"/>
      <c r="I582" s="198"/>
      <c r="J582" s="198"/>
      <c r="K582" s="198"/>
      <c r="L582" s="198"/>
      <c r="M582" s="198"/>
      <c r="N582" s="198"/>
      <c r="O582" s="198"/>
      <c r="P582" s="198"/>
      <c r="Q582" s="198"/>
      <c r="R582" s="198"/>
      <c r="S582" s="198"/>
      <c r="T582" s="198"/>
      <c r="U582" s="198"/>
      <c r="V582" s="198"/>
      <c r="W582" s="191"/>
      <c r="X582" s="191"/>
      <c r="Y582" s="191"/>
      <c r="Z582" s="191"/>
      <c r="AA582" s="191"/>
      <c r="AB582" s="191"/>
      <c r="AC582" s="191"/>
    </row>
    <row r="583" spans="1:29">
      <c r="A583" s="198"/>
      <c r="B583" s="198"/>
      <c r="C583" s="198"/>
      <c r="D583" s="198"/>
      <c r="E583" s="198"/>
      <c r="F583" s="198"/>
      <c r="G583" s="198"/>
      <c r="H583" s="198"/>
      <c r="I583" s="198"/>
      <c r="J583" s="198"/>
      <c r="K583" s="198"/>
      <c r="L583" s="198"/>
      <c r="M583" s="198"/>
      <c r="N583" s="198"/>
      <c r="O583" s="198"/>
      <c r="P583" s="198"/>
      <c r="Q583" s="198"/>
      <c r="R583" s="198"/>
      <c r="S583" s="198"/>
      <c r="T583" s="198"/>
      <c r="U583" s="198"/>
      <c r="V583" s="198"/>
      <c r="W583" s="191"/>
      <c r="X583" s="191"/>
      <c r="Y583" s="191"/>
      <c r="Z583" s="191"/>
      <c r="AA583" s="191"/>
      <c r="AB583" s="191"/>
      <c r="AC583" s="191"/>
    </row>
    <row r="584" spans="1:29">
      <c r="A584" s="198"/>
      <c r="B584" s="198"/>
      <c r="C584" s="198"/>
      <c r="D584" s="198"/>
      <c r="E584" s="198"/>
      <c r="F584" s="198"/>
      <c r="G584" s="198"/>
      <c r="H584" s="198"/>
      <c r="I584" s="198"/>
      <c r="J584" s="198"/>
      <c r="K584" s="198"/>
      <c r="L584" s="198"/>
      <c r="M584" s="198"/>
      <c r="N584" s="198"/>
      <c r="O584" s="198"/>
      <c r="P584" s="198"/>
      <c r="Q584" s="198"/>
      <c r="R584" s="198"/>
      <c r="S584" s="198"/>
      <c r="T584" s="198"/>
      <c r="U584" s="198"/>
      <c r="V584" s="198"/>
      <c r="W584" s="191"/>
      <c r="X584" s="191"/>
      <c r="Y584" s="191"/>
      <c r="Z584" s="191"/>
      <c r="AA584" s="191"/>
      <c r="AB584" s="191"/>
      <c r="AC584" s="191"/>
    </row>
    <row r="585" spans="1:29">
      <c r="A585" s="198"/>
      <c r="B585" s="198"/>
      <c r="C585" s="198"/>
      <c r="D585" s="198"/>
      <c r="E585" s="198"/>
      <c r="F585" s="198"/>
      <c r="G585" s="198"/>
      <c r="H585" s="198"/>
      <c r="I585" s="198"/>
      <c r="J585" s="198"/>
      <c r="K585" s="198"/>
      <c r="L585" s="198"/>
      <c r="M585" s="198"/>
      <c r="N585" s="198"/>
      <c r="O585" s="198"/>
      <c r="P585" s="198"/>
      <c r="Q585" s="198"/>
      <c r="R585" s="198"/>
      <c r="S585" s="198"/>
      <c r="T585" s="198"/>
      <c r="U585" s="198"/>
      <c r="V585" s="198"/>
      <c r="W585" s="191"/>
      <c r="X585" s="191"/>
      <c r="Y585" s="191"/>
      <c r="Z585" s="191"/>
      <c r="AA585" s="191"/>
      <c r="AB585" s="191"/>
      <c r="AC585" s="191"/>
    </row>
    <row r="586" spans="1:29">
      <c r="A586" s="198"/>
      <c r="B586" s="198"/>
      <c r="C586" s="198"/>
      <c r="D586" s="198"/>
      <c r="E586" s="198"/>
      <c r="F586" s="198"/>
      <c r="G586" s="198"/>
      <c r="H586" s="198"/>
      <c r="I586" s="198"/>
      <c r="J586" s="198"/>
      <c r="K586" s="198"/>
      <c r="L586" s="198"/>
      <c r="M586" s="198"/>
      <c r="N586" s="198"/>
      <c r="O586" s="198"/>
      <c r="P586" s="198"/>
      <c r="Q586" s="198"/>
      <c r="R586" s="198"/>
      <c r="S586" s="198"/>
      <c r="T586" s="198"/>
      <c r="U586" s="198"/>
      <c r="V586" s="198"/>
      <c r="W586" s="191"/>
      <c r="X586" s="191"/>
      <c r="Y586" s="191"/>
      <c r="Z586" s="191"/>
      <c r="AA586" s="191"/>
      <c r="AB586" s="191"/>
      <c r="AC586" s="191"/>
    </row>
    <row r="587" spans="1:29">
      <c r="A587" s="198"/>
      <c r="B587" s="198"/>
      <c r="C587" s="198"/>
      <c r="D587" s="198"/>
      <c r="E587" s="198"/>
      <c r="F587" s="198"/>
      <c r="G587" s="198"/>
      <c r="H587" s="198"/>
      <c r="I587" s="198"/>
      <c r="J587" s="198"/>
      <c r="K587" s="198"/>
      <c r="L587" s="198"/>
      <c r="M587" s="198"/>
      <c r="N587" s="198"/>
      <c r="O587" s="198"/>
      <c r="P587" s="198"/>
      <c r="Q587" s="198"/>
      <c r="R587" s="198"/>
      <c r="S587" s="198"/>
      <c r="T587" s="198"/>
      <c r="U587" s="198"/>
      <c r="V587" s="198"/>
      <c r="W587" s="191"/>
      <c r="X587" s="191"/>
      <c r="Y587" s="191"/>
      <c r="Z587" s="191"/>
      <c r="AA587" s="191"/>
      <c r="AB587" s="191"/>
      <c r="AC587" s="191"/>
    </row>
    <row r="588" spans="1:29">
      <c r="A588" s="198"/>
      <c r="B588" s="198"/>
      <c r="C588" s="198"/>
      <c r="D588" s="198"/>
      <c r="E588" s="198"/>
      <c r="F588" s="198"/>
      <c r="G588" s="198"/>
      <c r="H588" s="198"/>
      <c r="I588" s="198"/>
      <c r="J588" s="198"/>
      <c r="K588" s="198"/>
      <c r="L588" s="198"/>
      <c r="M588" s="198"/>
      <c r="N588" s="198"/>
      <c r="O588" s="198"/>
      <c r="P588" s="198"/>
      <c r="Q588" s="198"/>
      <c r="R588" s="198"/>
      <c r="S588" s="198"/>
      <c r="T588" s="198"/>
      <c r="U588" s="198"/>
      <c r="V588" s="198"/>
      <c r="W588" s="191"/>
      <c r="X588" s="191"/>
      <c r="Y588" s="191"/>
      <c r="Z588" s="191"/>
      <c r="AA588" s="191"/>
      <c r="AB588" s="191"/>
      <c r="AC588" s="191"/>
    </row>
    <row r="589" spans="1:29">
      <c r="A589" s="198"/>
      <c r="B589" s="198"/>
      <c r="C589" s="198"/>
      <c r="D589" s="198"/>
      <c r="E589" s="198"/>
      <c r="F589" s="198"/>
      <c r="G589" s="198"/>
      <c r="H589" s="198"/>
      <c r="I589" s="198"/>
      <c r="J589" s="198"/>
      <c r="K589" s="198"/>
      <c r="L589" s="198"/>
      <c r="M589" s="198"/>
      <c r="N589" s="198"/>
      <c r="O589" s="198"/>
      <c r="P589" s="198"/>
      <c r="Q589" s="198"/>
      <c r="R589" s="198"/>
      <c r="S589" s="198"/>
      <c r="T589" s="198"/>
      <c r="U589" s="198"/>
      <c r="V589" s="198"/>
      <c r="W589" s="191"/>
      <c r="X589" s="191"/>
      <c r="Y589" s="191"/>
      <c r="Z589" s="191"/>
      <c r="AA589" s="191"/>
      <c r="AB589" s="191"/>
      <c r="AC589" s="191"/>
    </row>
    <row r="590" spans="1:29">
      <c r="A590" s="198"/>
      <c r="B590" s="198"/>
      <c r="C590" s="198"/>
      <c r="D590" s="198"/>
      <c r="E590" s="198"/>
      <c r="F590" s="198"/>
      <c r="G590" s="198"/>
      <c r="H590" s="198"/>
      <c r="I590" s="198"/>
      <c r="J590" s="198"/>
      <c r="K590" s="198"/>
      <c r="L590" s="198"/>
      <c r="M590" s="198"/>
      <c r="N590" s="198"/>
      <c r="O590" s="198"/>
      <c r="P590" s="198"/>
      <c r="Q590" s="198"/>
      <c r="R590" s="198"/>
      <c r="S590" s="198"/>
      <c r="T590" s="198"/>
      <c r="U590" s="198"/>
      <c r="V590" s="198"/>
      <c r="W590" s="191"/>
      <c r="X590" s="191"/>
      <c r="Y590" s="191"/>
      <c r="Z590" s="191"/>
      <c r="AA590" s="191"/>
      <c r="AB590" s="191"/>
      <c r="AC590" s="191"/>
    </row>
    <row r="591" spans="1:29">
      <c r="A591" s="198"/>
      <c r="B591" s="198"/>
      <c r="C591" s="198"/>
      <c r="D591" s="198"/>
      <c r="E591" s="198"/>
      <c r="F591" s="198"/>
      <c r="G591" s="198"/>
      <c r="H591" s="198"/>
      <c r="I591" s="198"/>
      <c r="J591" s="198"/>
      <c r="K591" s="198"/>
      <c r="L591" s="198"/>
      <c r="M591" s="198"/>
      <c r="N591" s="198"/>
      <c r="O591" s="198"/>
      <c r="P591" s="198"/>
      <c r="Q591" s="198"/>
      <c r="R591" s="198"/>
      <c r="S591" s="198"/>
      <c r="T591" s="198"/>
      <c r="U591" s="198"/>
      <c r="V591" s="198"/>
      <c r="W591" s="191"/>
      <c r="X591" s="191"/>
      <c r="Y591" s="191"/>
      <c r="Z591" s="191"/>
      <c r="AA591" s="191"/>
      <c r="AB591" s="191"/>
      <c r="AC591" s="191"/>
    </row>
    <row r="592" spans="1:29">
      <c r="A592" s="198"/>
      <c r="B592" s="198"/>
      <c r="C592" s="198"/>
      <c r="D592" s="198"/>
      <c r="E592" s="198"/>
      <c r="F592" s="198"/>
      <c r="G592" s="198"/>
      <c r="H592" s="198"/>
      <c r="I592" s="198"/>
      <c r="J592" s="198"/>
      <c r="K592" s="198"/>
      <c r="L592" s="198"/>
      <c r="M592" s="198"/>
      <c r="N592" s="198"/>
      <c r="O592" s="198"/>
      <c r="P592" s="198"/>
      <c r="Q592" s="198"/>
      <c r="R592" s="198"/>
      <c r="S592" s="198"/>
      <c r="T592" s="198"/>
      <c r="U592" s="198"/>
      <c r="V592" s="198"/>
      <c r="W592" s="191"/>
      <c r="X592" s="191"/>
      <c r="Y592" s="191"/>
      <c r="Z592" s="191"/>
      <c r="AA592" s="191"/>
      <c r="AB592" s="191"/>
      <c r="AC592" s="191"/>
    </row>
    <row r="593" spans="1:29">
      <c r="A593" s="198"/>
      <c r="B593" s="198"/>
      <c r="C593" s="198"/>
      <c r="D593" s="198"/>
      <c r="E593" s="198"/>
      <c r="F593" s="198"/>
      <c r="G593" s="198"/>
      <c r="H593" s="198"/>
      <c r="I593" s="198"/>
      <c r="J593" s="198"/>
      <c r="K593" s="198"/>
      <c r="L593" s="198"/>
      <c r="M593" s="198"/>
      <c r="N593" s="198"/>
      <c r="O593" s="198"/>
      <c r="P593" s="198"/>
      <c r="Q593" s="198"/>
      <c r="R593" s="198"/>
      <c r="S593" s="198"/>
      <c r="T593" s="198"/>
      <c r="U593" s="198"/>
      <c r="V593" s="198"/>
      <c r="W593" s="191"/>
      <c r="X593" s="191"/>
      <c r="Y593" s="191"/>
      <c r="Z593" s="191"/>
      <c r="AA593" s="191"/>
      <c r="AB593" s="191"/>
      <c r="AC593" s="191"/>
    </row>
    <row r="594" spans="1:29">
      <c r="W594" s="191"/>
      <c r="X594" s="191"/>
      <c r="Y594" s="191"/>
      <c r="Z594" s="191"/>
      <c r="AA594" s="191"/>
      <c r="AB594" s="191"/>
      <c r="AC594" s="191"/>
    </row>
    <row r="595" spans="1:29">
      <c r="W595" s="191"/>
      <c r="X595" s="191"/>
      <c r="Y595" s="191"/>
      <c r="Z595" s="191"/>
      <c r="AA595" s="191"/>
      <c r="AB595" s="191"/>
      <c r="AC595" s="191"/>
    </row>
    <row r="596" spans="1:29">
      <c r="W596" s="191"/>
      <c r="X596" s="191"/>
      <c r="Y596" s="191"/>
      <c r="Z596" s="191"/>
      <c r="AA596" s="191"/>
      <c r="AB596" s="191"/>
      <c r="AC596" s="191"/>
    </row>
    <row r="597" spans="1:29">
      <c r="W597" s="191"/>
      <c r="X597" s="191"/>
      <c r="Y597" s="191"/>
      <c r="Z597" s="191"/>
      <c r="AA597" s="191"/>
      <c r="AB597" s="191"/>
      <c r="AC597" s="191"/>
    </row>
    <row r="598" spans="1:29">
      <c r="W598" s="191"/>
      <c r="X598" s="191"/>
      <c r="Y598" s="191"/>
      <c r="Z598" s="191"/>
      <c r="AA598" s="191"/>
      <c r="AB598" s="191"/>
      <c r="AC598" s="191"/>
    </row>
    <row r="599" spans="1:29">
      <c r="W599" s="191"/>
      <c r="X599" s="191"/>
      <c r="Y599" s="191"/>
      <c r="Z599" s="191"/>
      <c r="AA599" s="191"/>
      <c r="AB599" s="191"/>
      <c r="AC599" s="191"/>
    </row>
    <row r="600" spans="1:29">
      <c r="W600" s="191"/>
      <c r="X600" s="191"/>
      <c r="Y600" s="191"/>
      <c r="Z600" s="191"/>
      <c r="AA600" s="191"/>
      <c r="AB600" s="191"/>
      <c r="AC600" s="191"/>
    </row>
    <row r="601" spans="1:29">
      <c r="W601" s="191"/>
      <c r="X601" s="191"/>
      <c r="Y601" s="191"/>
      <c r="Z601" s="191"/>
      <c r="AA601" s="191"/>
      <c r="AB601" s="191"/>
      <c r="AC601" s="191"/>
    </row>
    <row r="602" spans="1:29">
      <c r="W602" s="191"/>
      <c r="X602" s="191"/>
      <c r="Y602" s="191"/>
      <c r="Z602" s="191"/>
      <c r="AA602" s="191"/>
      <c r="AB602" s="191"/>
      <c r="AC602" s="191"/>
    </row>
    <row r="603" spans="1:29">
      <c r="W603" s="191"/>
      <c r="X603" s="191"/>
      <c r="Y603" s="191"/>
      <c r="Z603" s="191"/>
      <c r="AA603" s="191"/>
      <c r="AB603" s="191"/>
      <c r="AC603" s="191"/>
    </row>
    <row r="604" spans="1:29">
      <c r="W604" s="191"/>
      <c r="X604" s="191"/>
      <c r="Y604" s="191"/>
      <c r="Z604" s="191"/>
      <c r="AA604" s="191"/>
      <c r="AB604" s="191"/>
      <c r="AC604" s="191"/>
    </row>
    <row r="605" spans="1:29">
      <c r="W605" s="191"/>
      <c r="X605" s="191"/>
      <c r="Y605" s="191"/>
      <c r="Z605" s="191"/>
      <c r="AA605" s="191"/>
      <c r="AB605" s="191"/>
      <c r="AC605" s="191"/>
    </row>
    <row r="606" spans="1:29">
      <c r="W606" s="191"/>
      <c r="X606" s="191"/>
      <c r="Y606" s="191"/>
      <c r="Z606" s="191"/>
      <c r="AA606" s="191"/>
      <c r="AB606" s="191"/>
      <c r="AC606" s="191"/>
    </row>
    <row r="607" spans="1:29">
      <c r="W607" s="191"/>
      <c r="X607" s="191"/>
      <c r="Y607" s="191"/>
      <c r="Z607" s="191"/>
      <c r="AA607" s="191"/>
      <c r="AB607" s="191"/>
      <c r="AC607" s="191"/>
    </row>
    <row r="608" spans="1:29">
      <c r="W608" s="191"/>
      <c r="X608" s="191"/>
      <c r="Y608" s="191"/>
      <c r="Z608" s="191"/>
      <c r="AA608" s="191"/>
      <c r="AB608" s="191"/>
      <c r="AC608" s="191"/>
    </row>
    <row r="609" spans="23:29">
      <c r="W609" s="191"/>
      <c r="X609" s="191"/>
      <c r="Y609" s="191"/>
      <c r="Z609" s="191"/>
      <c r="AA609" s="191"/>
      <c r="AB609" s="191"/>
      <c r="AC609" s="191"/>
    </row>
    <row r="610" spans="23:29">
      <c r="W610" s="191"/>
      <c r="X610" s="191"/>
      <c r="Y610" s="191"/>
      <c r="Z610" s="191"/>
      <c r="AA610" s="191"/>
      <c r="AB610" s="191"/>
      <c r="AC610" s="191"/>
    </row>
    <row r="611" spans="23:29">
      <c r="W611" s="191"/>
      <c r="X611" s="191"/>
      <c r="Y611" s="191"/>
      <c r="Z611" s="191"/>
      <c r="AA611" s="191"/>
      <c r="AB611" s="191"/>
      <c r="AC611" s="191"/>
    </row>
    <row r="612" spans="23:29">
      <c r="W612" s="191"/>
      <c r="X612" s="191"/>
      <c r="Y612" s="191"/>
      <c r="Z612" s="191"/>
      <c r="AA612" s="191"/>
      <c r="AB612" s="191"/>
      <c r="AC612" s="191"/>
    </row>
    <row r="613" spans="23:29">
      <c r="W613" s="191"/>
      <c r="X613" s="191"/>
      <c r="Y613" s="191"/>
      <c r="Z613" s="191"/>
      <c r="AA613" s="191"/>
      <c r="AB613" s="191"/>
      <c r="AC613" s="191"/>
    </row>
    <row r="614" spans="23:29">
      <c r="W614" s="191"/>
      <c r="X614" s="191"/>
      <c r="Y614" s="191"/>
      <c r="Z614" s="191"/>
      <c r="AA614" s="191"/>
      <c r="AB614" s="191"/>
      <c r="AC614" s="191"/>
    </row>
    <row r="615" spans="23:29">
      <c r="W615" s="191"/>
      <c r="X615" s="191"/>
      <c r="Y615" s="191"/>
      <c r="Z615" s="191"/>
      <c r="AA615" s="191"/>
      <c r="AB615" s="191"/>
      <c r="AC615" s="191"/>
    </row>
    <row r="616" spans="23:29">
      <c r="W616" s="191"/>
      <c r="X616" s="191"/>
      <c r="Y616" s="191"/>
      <c r="Z616" s="191"/>
      <c r="AA616" s="191"/>
      <c r="AB616" s="191"/>
      <c r="AC616" s="191"/>
    </row>
    <row r="617" spans="23:29">
      <c r="W617" s="191"/>
      <c r="X617" s="191"/>
      <c r="Y617" s="191"/>
      <c r="Z617" s="191"/>
      <c r="AA617" s="191"/>
      <c r="AB617" s="191"/>
      <c r="AC617" s="191"/>
    </row>
    <row r="618" spans="23:29">
      <c r="W618" s="191"/>
      <c r="X618" s="191"/>
      <c r="Y618" s="191"/>
      <c r="Z618" s="191"/>
      <c r="AA618" s="191"/>
      <c r="AB618" s="191"/>
      <c r="AC618" s="191"/>
    </row>
    <row r="619" spans="23:29">
      <c r="W619" s="191"/>
      <c r="X619" s="191"/>
      <c r="Y619" s="191"/>
      <c r="Z619" s="191"/>
      <c r="AA619" s="191"/>
      <c r="AB619" s="191"/>
      <c r="AC619" s="191"/>
    </row>
    <row r="620" spans="23:29">
      <c r="W620" s="191"/>
      <c r="X620" s="191"/>
      <c r="Y620" s="191"/>
      <c r="Z620" s="191"/>
      <c r="AA620" s="191"/>
      <c r="AB620" s="191"/>
      <c r="AC620" s="191"/>
    </row>
    <row r="621" spans="23:29">
      <c r="W621" s="191"/>
      <c r="X621" s="191"/>
      <c r="Y621" s="191"/>
      <c r="Z621" s="191"/>
      <c r="AA621" s="191"/>
      <c r="AB621" s="191"/>
      <c r="AC621" s="191"/>
    </row>
    <row r="622" spans="23:29">
      <c r="W622" s="191"/>
      <c r="X622" s="191"/>
      <c r="Y622" s="191"/>
      <c r="Z622" s="191"/>
      <c r="AA622" s="191"/>
      <c r="AB622" s="191"/>
      <c r="AC622" s="191"/>
    </row>
    <row r="623" spans="23:29">
      <c r="W623" s="191"/>
      <c r="X623" s="191"/>
      <c r="Y623" s="191"/>
      <c r="Z623" s="191"/>
      <c r="AA623" s="191"/>
      <c r="AB623" s="191"/>
      <c r="AC623" s="191"/>
    </row>
    <row r="624" spans="23:29">
      <c r="W624" s="191"/>
      <c r="X624" s="191"/>
      <c r="Y624" s="191"/>
      <c r="Z624" s="191"/>
      <c r="AA624" s="191"/>
      <c r="AB624" s="191"/>
      <c r="AC624" s="191"/>
    </row>
    <row r="625" spans="23:29">
      <c r="W625" s="191"/>
      <c r="X625" s="191"/>
      <c r="Y625" s="191"/>
      <c r="Z625" s="191"/>
      <c r="AA625" s="191"/>
      <c r="AB625" s="191"/>
      <c r="AC625" s="191"/>
    </row>
    <row r="626" spans="23:29">
      <c r="W626" s="191"/>
      <c r="X626" s="191"/>
      <c r="Y626" s="191"/>
      <c r="Z626" s="191"/>
      <c r="AA626" s="191"/>
      <c r="AB626" s="191"/>
      <c r="AC626" s="191"/>
    </row>
    <row r="627" spans="23:29">
      <c r="W627" s="191"/>
      <c r="X627" s="191"/>
      <c r="Y627" s="191"/>
      <c r="Z627" s="191"/>
      <c r="AA627" s="191"/>
      <c r="AB627" s="191"/>
      <c r="AC627" s="191"/>
    </row>
    <row r="628" spans="23:29">
      <c r="W628" s="191"/>
      <c r="X628" s="191"/>
      <c r="Y628" s="191"/>
      <c r="Z628" s="191"/>
      <c r="AA628" s="191"/>
      <c r="AB628" s="191"/>
      <c r="AC628" s="191"/>
    </row>
    <row r="629" spans="23:29">
      <c r="W629" s="191"/>
      <c r="X629" s="191"/>
      <c r="Y629" s="191"/>
      <c r="Z629" s="191"/>
      <c r="AA629" s="191"/>
      <c r="AB629" s="191"/>
      <c r="AC629" s="191"/>
    </row>
    <row r="630" spans="23:29">
      <c r="W630" s="191"/>
      <c r="X630" s="191"/>
      <c r="Y630" s="191"/>
      <c r="Z630" s="191"/>
      <c r="AA630" s="191"/>
      <c r="AB630" s="191"/>
      <c r="AC630" s="191"/>
    </row>
    <row r="631" spans="23:29">
      <c r="W631" s="191"/>
      <c r="X631" s="191"/>
      <c r="Y631" s="191"/>
      <c r="Z631" s="191"/>
      <c r="AA631" s="191"/>
      <c r="AB631" s="191"/>
      <c r="AC631" s="191"/>
    </row>
    <row r="632" spans="23:29">
      <c r="W632" s="191"/>
      <c r="X632" s="191"/>
      <c r="Y632" s="191"/>
      <c r="Z632" s="191"/>
      <c r="AA632" s="191"/>
      <c r="AB632" s="191"/>
      <c r="AC632" s="191"/>
    </row>
    <row r="633" spans="23:29">
      <c r="W633" s="191"/>
      <c r="X633" s="191"/>
      <c r="Y633" s="191"/>
      <c r="Z633" s="191"/>
      <c r="AA633" s="191"/>
      <c r="AB633" s="191"/>
      <c r="AC633" s="191"/>
    </row>
    <row r="634" spans="23:29">
      <c r="W634" s="191"/>
      <c r="X634" s="191"/>
      <c r="Y634" s="191"/>
      <c r="Z634" s="191"/>
      <c r="AA634" s="191"/>
      <c r="AB634" s="191"/>
      <c r="AC634" s="191"/>
    </row>
    <row r="635" spans="23:29">
      <c r="W635" s="191"/>
      <c r="X635" s="191"/>
      <c r="Y635" s="191"/>
      <c r="Z635" s="191"/>
      <c r="AA635" s="191"/>
      <c r="AB635" s="191"/>
      <c r="AC635" s="191"/>
    </row>
    <row r="636" spans="23:29">
      <c r="W636" s="191"/>
      <c r="X636" s="191"/>
      <c r="Y636" s="191"/>
      <c r="Z636" s="191"/>
      <c r="AA636" s="191"/>
      <c r="AB636" s="191"/>
      <c r="AC636" s="191"/>
    </row>
    <row r="637" spans="23:29">
      <c r="W637" s="191"/>
      <c r="X637" s="191"/>
      <c r="Y637" s="191"/>
      <c r="Z637" s="191"/>
      <c r="AA637" s="191"/>
      <c r="AB637" s="191"/>
      <c r="AC637" s="191"/>
    </row>
    <row r="638" spans="23:29">
      <c r="W638" s="191"/>
      <c r="X638" s="191"/>
      <c r="Y638" s="191"/>
      <c r="Z638" s="191"/>
      <c r="AA638" s="191"/>
      <c r="AB638" s="191"/>
      <c r="AC638" s="191"/>
    </row>
    <row r="639" spans="23:29">
      <c r="W639" s="191"/>
      <c r="X639" s="191"/>
      <c r="Y639" s="191"/>
      <c r="Z639" s="191"/>
      <c r="AA639" s="191"/>
      <c r="AB639" s="191"/>
      <c r="AC639" s="191"/>
    </row>
    <row r="640" spans="23:29">
      <c r="W640" s="191"/>
      <c r="X640" s="191"/>
      <c r="Y640" s="191"/>
      <c r="Z640" s="191"/>
      <c r="AA640" s="191"/>
      <c r="AB640" s="191"/>
      <c r="AC640" s="191"/>
    </row>
    <row r="641" spans="23:29">
      <c r="W641" s="191"/>
      <c r="X641" s="191"/>
      <c r="Y641" s="191"/>
      <c r="Z641" s="191"/>
      <c r="AA641" s="191"/>
      <c r="AB641" s="191"/>
      <c r="AC641" s="191"/>
    </row>
    <row r="642" spans="23:29">
      <c r="W642" s="191"/>
      <c r="X642" s="191"/>
      <c r="Y642" s="191"/>
      <c r="Z642" s="191"/>
      <c r="AA642" s="191"/>
      <c r="AB642" s="191"/>
      <c r="AC642" s="191"/>
    </row>
    <row r="643" spans="23:29">
      <c r="W643" s="191"/>
      <c r="X643" s="191"/>
      <c r="Y643" s="191"/>
      <c r="Z643" s="191"/>
      <c r="AA643" s="191"/>
      <c r="AB643" s="191"/>
      <c r="AC643" s="191"/>
    </row>
    <row r="644" spans="23:29">
      <c r="W644" s="191"/>
      <c r="X644" s="191"/>
      <c r="Y644" s="191"/>
      <c r="Z644" s="191"/>
      <c r="AA644" s="191"/>
      <c r="AB644" s="191"/>
      <c r="AC644" s="191"/>
    </row>
    <row r="645" spans="23:29">
      <c r="W645" s="191"/>
      <c r="X645" s="191"/>
      <c r="Y645" s="191"/>
      <c r="Z645" s="191"/>
      <c r="AA645" s="191"/>
      <c r="AB645" s="191"/>
      <c r="AC645" s="191"/>
    </row>
    <row r="646" spans="23:29">
      <c r="W646" s="191"/>
      <c r="X646" s="191"/>
      <c r="Y646" s="191"/>
      <c r="Z646" s="191"/>
      <c r="AA646" s="191"/>
      <c r="AB646" s="191"/>
      <c r="AC646" s="191"/>
    </row>
    <row r="647" spans="23:29">
      <c r="W647" s="191"/>
      <c r="X647" s="191"/>
      <c r="Y647" s="191"/>
      <c r="Z647" s="191"/>
      <c r="AA647" s="191"/>
      <c r="AB647" s="191"/>
      <c r="AC647" s="191"/>
    </row>
    <row r="648" spans="23:29">
      <c r="W648" s="191"/>
      <c r="X648" s="191"/>
      <c r="Y648" s="191"/>
      <c r="Z648" s="191"/>
      <c r="AA648" s="191"/>
      <c r="AB648" s="191"/>
      <c r="AC648" s="191"/>
    </row>
    <row r="649" spans="23:29">
      <c r="W649" s="191"/>
      <c r="X649" s="191"/>
      <c r="Y649" s="191"/>
      <c r="Z649" s="191"/>
      <c r="AA649" s="191"/>
      <c r="AB649" s="191"/>
      <c r="AC649" s="191"/>
    </row>
    <row r="650" spans="23:29">
      <c r="W650" s="191"/>
      <c r="X650" s="191"/>
      <c r="Y650" s="191"/>
      <c r="Z650" s="191"/>
      <c r="AA650" s="191"/>
      <c r="AB650" s="191"/>
      <c r="AC650" s="191"/>
    </row>
    <row r="651" spans="23:29">
      <c r="W651" s="191"/>
      <c r="X651" s="191"/>
      <c r="Y651" s="191"/>
      <c r="Z651" s="191"/>
      <c r="AA651" s="191"/>
      <c r="AB651" s="191"/>
      <c r="AC651" s="191"/>
    </row>
    <row r="652" spans="23:29">
      <c r="W652" s="191"/>
      <c r="X652" s="191"/>
      <c r="Y652" s="191"/>
      <c r="Z652" s="191"/>
      <c r="AA652" s="191"/>
      <c r="AB652" s="191"/>
      <c r="AC652" s="191"/>
    </row>
    <row r="653" spans="23:29">
      <c r="W653" s="191"/>
      <c r="X653" s="191"/>
      <c r="Y653" s="191"/>
      <c r="Z653" s="191"/>
      <c r="AA653" s="191"/>
      <c r="AB653" s="191"/>
      <c r="AC653" s="191"/>
    </row>
    <row r="654" spans="23:29">
      <c r="W654" s="191"/>
      <c r="X654" s="191"/>
      <c r="Y654" s="191"/>
      <c r="Z654" s="191"/>
      <c r="AA654" s="191"/>
      <c r="AB654" s="191"/>
      <c r="AC654" s="191"/>
    </row>
    <row r="655" spans="23:29">
      <c r="W655" s="191"/>
      <c r="X655" s="191"/>
      <c r="Y655" s="191"/>
      <c r="Z655" s="191"/>
      <c r="AA655" s="191"/>
      <c r="AB655" s="191"/>
      <c r="AC655" s="191"/>
    </row>
    <row r="656" spans="23:29">
      <c r="W656" s="191"/>
      <c r="X656" s="191"/>
      <c r="Y656" s="191"/>
      <c r="Z656" s="191"/>
      <c r="AA656" s="191"/>
      <c r="AB656" s="191"/>
      <c r="AC656" s="191"/>
    </row>
    <row r="657" spans="23:29">
      <c r="W657" s="191"/>
      <c r="X657" s="191"/>
      <c r="Y657" s="191"/>
      <c r="Z657" s="191"/>
      <c r="AA657" s="191"/>
      <c r="AB657" s="191"/>
      <c r="AC657" s="191"/>
    </row>
    <row r="658" spans="23:29">
      <c r="W658" s="191"/>
      <c r="X658" s="191"/>
      <c r="Y658" s="191"/>
      <c r="Z658" s="191"/>
      <c r="AA658" s="191"/>
      <c r="AB658" s="191"/>
      <c r="AC658" s="191"/>
    </row>
    <row r="659" spans="23:29">
      <c r="W659" s="191"/>
      <c r="X659" s="191"/>
      <c r="Y659" s="191"/>
      <c r="Z659" s="191"/>
      <c r="AA659" s="191"/>
      <c r="AB659" s="191"/>
      <c r="AC659" s="191"/>
    </row>
    <row r="660" spans="23:29">
      <c r="W660" s="191"/>
      <c r="X660" s="191"/>
      <c r="Y660" s="191"/>
      <c r="Z660" s="191"/>
      <c r="AA660" s="191"/>
      <c r="AB660" s="191"/>
      <c r="AC660" s="191"/>
    </row>
    <row r="661" spans="23:29">
      <c r="W661" s="191"/>
      <c r="X661" s="191"/>
      <c r="Y661" s="191"/>
      <c r="Z661" s="191"/>
      <c r="AA661" s="191"/>
      <c r="AB661" s="191"/>
      <c r="AC661" s="191"/>
    </row>
    <row r="662" spans="23:29">
      <c r="W662" s="191"/>
      <c r="X662" s="191"/>
      <c r="Y662" s="191"/>
      <c r="Z662" s="191"/>
      <c r="AA662" s="191"/>
      <c r="AB662" s="191"/>
      <c r="AC662" s="191"/>
    </row>
    <row r="663" spans="23:29">
      <c r="W663" s="191"/>
      <c r="X663" s="191"/>
      <c r="Y663" s="191"/>
      <c r="Z663" s="191"/>
      <c r="AA663" s="191"/>
      <c r="AB663" s="191"/>
      <c r="AC663" s="191"/>
    </row>
    <row r="664" spans="23:29">
      <c r="W664" s="191"/>
      <c r="X664" s="191"/>
      <c r="Y664" s="191"/>
      <c r="Z664" s="191"/>
      <c r="AA664" s="191"/>
      <c r="AB664" s="191"/>
      <c r="AC664" s="191"/>
    </row>
    <row r="665" spans="23:29">
      <c r="W665" s="191"/>
      <c r="X665" s="191"/>
      <c r="Y665" s="191"/>
      <c r="Z665" s="191"/>
      <c r="AA665" s="191"/>
      <c r="AB665" s="191"/>
      <c r="AC665" s="191"/>
    </row>
    <row r="666" spans="23:29">
      <c r="W666" s="191"/>
      <c r="X666" s="191"/>
      <c r="Y666" s="191"/>
      <c r="Z666" s="191"/>
      <c r="AA666" s="191"/>
      <c r="AB666" s="191"/>
      <c r="AC666" s="191"/>
    </row>
    <row r="667" spans="23:29">
      <c r="W667" s="191"/>
      <c r="X667" s="191"/>
      <c r="Y667" s="191"/>
      <c r="Z667" s="191"/>
      <c r="AA667" s="191"/>
      <c r="AB667" s="191"/>
      <c r="AC667" s="191"/>
    </row>
    <row r="668" spans="23:29">
      <c r="W668" s="191"/>
      <c r="X668" s="191"/>
      <c r="Y668" s="191"/>
      <c r="Z668" s="191"/>
      <c r="AA668" s="191"/>
      <c r="AB668" s="191"/>
      <c r="AC668" s="191"/>
    </row>
    <row r="669" spans="23:29">
      <c r="W669" s="191"/>
      <c r="X669" s="191"/>
      <c r="Y669" s="191"/>
      <c r="Z669" s="191"/>
      <c r="AA669" s="191"/>
      <c r="AB669" s="191"/>
      <c r="AC669" s="191"/>
    </row>
    <row r="670" spans="23:29">
      <c r="W670" s="191"/>
      <c r="X670" s="191"/>
      <c r="Y670" s="191"/>
      <c r="Z670" s="191"/>
      <c r="AA670" s="191"/>
      <c r="AB670" s="191"/>
      <c r="AC670" s="191"/>
    </row>
    <row r="671" spans="23:29">
      <c r="W671" s="191"/>
      <c r="X671" s="191"/>
      <c r="Y671" s="191"/>
      <c r="Z671" s="191"/>
      <c r="AA671" s="191"/>
      <c r="AB671" s="191"/>
      <c r="AC671" s="191"/>
    </row>
    <row r="672" spans="23:29">
      <c r="W672" s="191"/>
      <c r="X672" s="191"/>
      <c r="Y672" s="191"/>
      <c r="Z672" s="191"/>
      <c r="AA672" s="191"/>
      <c r="AB672" s="191"/>
      <c r="AC672" s="191"/>
    </row>
    <row r="673" spans="23:29">
      <c r="W673" s="191"/>
      <c r="X673" s="191"/>
      <c r="Y673" s="191"/>
      <c r="Z673" s="191"/>
      <c r="AA673" s="191"/>
      <c r="AB673" s="191"/>
      <c r="AC673" s="191"/>
    </row>
    <row r="674" spans="23:29">
      <c r="W674" s="191"/>
      <c r="X674" s="191"/>
      <c r="Y674" s="191"/>
      <c r="Z674" s="191"/>
      <c r="AA674" s="191"/>
      <c r="AB674" s="191"/>
      <c r="AC674" s="191"/>
    </row>
    <row r="675" spans="23:29">
      <c r="W675" s="191"/>
      <c r="X675" s="191"/>
      <c r="Y675" s="191"/>
      <c r="Z675" s="191"/>
      <c r="AA675" s="191"/>
      <c r="AB675" s="191"/>
      <c r="AC675" s="191"/>
    </row>
    <row r="676" spans="23:29">
      <c r="W676" s="191"/>
      <c r="X676" s="191"/>
      <c r="Y676" s="191"/>
      <c r="Z676" s="191"/>
      <c r="AA676" s="191"/>
      <c r="AB676" s="191"/>
      <c r="AC676" s="191"/>
    </row>
    <row r="677" spans="23:29">
      <c r="W677" s="191"/>
      <c r="X677" s="191"/>
      <c r="Y677" s="191"/>
      <c r="Z677" s="191"/>
      <c r="AA677" s="191"/>
      <c r="AB677" s="191"/>
      <c r="AC677" s="191"/>
    </row>
    <row r="678" spans="23:29">
      <c r="W678" s="191"/>
      <c r="X678" s="191"/>
      <c r="Y678" s="191"/>
      <c r="Z678" s="191"/>
      <c r="AA678" s="191"/>
      <c r="AB678" s="191"/>
      <c r="AC678" s="191"/>
    </row>
    <row r="679" spans="23:29">
      <c r="W679" s="191"/>
      <c r="X679" s="191"/>
      <c r="Y679" s="191"/>
      <c r="Z679" s="191"/>
      <c r="AA679" s="191"/>
      <c r="AB679" s="191"/>
      <c r="AC679" s="191"/>
    </row>
    <row r="680" spans="23:29">
      <c r="W680" s="191"/>
      <c r="X680" s="191"/>
      <c r="Y680" s="191"/>
      <c r="Z680" s="191"/>
      <c r="AA680" s="191"/>
      <c r="AB680" s="191"/>
      <c r="AC680" s="191"/>
    </row>
    <row r="681" spans="23:29">
      <c r="W681" s="191"/>
      <c r="X681" s="191"/>
      <c r="Y681" s="191"/>
      <c r="Z681" s="191"/>
      <c r="AA681" s="191"/>
      <c r="AB681" s="191"/>
      <c r="AC681" s="191"/>
    </row>
  </sheetData>
  <sheetProtection algorithmName="SHA-512" hashValue="J5SewZ0cET++LrnkqZ0dI/XTIvAgcSKVsMg7W/ykQ/B9bSbsiZ/AySTvtw1d5ug/gtooJPoLJnoT/Gcc/uEQFg==" saltValue="Z+Uz7gTNFZ1IMouzUK/LIw==" spinCount="100000" sheet="1" formatCells="0" formatColumns="0" formatRows="0" insertColumns="0" insertRows="0" insertHyperlinks="0" deleteColumns="0" deleteRows="0" sort="0" autoFilter="0" pivotTables="0"/>
  <mergeCells count="17">
    <mergeCell ref="A1:AQ1"/>
    <mergeCell ref="A2:AQ2"/>
    <mergeCell ref="A3:AQ3"/>
    <mergeCell ref="A4:AQ4"/>
    <mergeCell ref="A39:AM39"/>
    <mergeCell ref="R5:S5"/>
    <mergeCell ref="N5:O5"/>
    <mergeCell ref="P5:Q5"/>
    <mergeCell ref="AJ5:AK5"/>
    <mergeCell ref="AL5:AM5"/>
    <mergeCell ref="T5:U5"/>
    <mergeCell ref="A41:AQ41"/>
    <mergeCell ref="A42:AQ42"/>
    <mergeCell ref="A43:AQ43"/>
    <mergeCell ref="AP5:AQ5"/>
    <mergeCell ref="AN5:AO5"/>
    <mergeCell ref="A40:AQ40"/>
  </mergeCells>
  <pageMargins left="0.7" right="0.7" top="0.75" bottom="0.75" header="0.3" footer="0.3"/>
  <pageSetup scale="55"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1C671-5719-4B57-897C-B4F17C7C7F64}">
  <sheetPr>
    <pageSetUpPr fitToPage="1"/>
  </sheetPr>
  <dimension ref="A1:BQ85"/>
  <sheetViews>
    <sheetView workbookViewId="0">
      <selection activeCell="J47" sqref="J47"/>
    </sheetView>
  </sheetViews>
  <sheetFormatPr defaultColWidth="10.7109375" defaultRowHeight="12.75"/>
  <cols>
    <col min="1" max="1" width="20.7109375" style="217" customWidth="1"/>
    <col min="2" max="2" width="14.28515625" style="217" customWidth="1"/>
    <col min="3" max="3" width="2.5703125" style="217" customWidth="1"/>
    <col min="4" max="4" width="20.85546875" style="217" customWidth="1"/>
    <col min="5" max="5" width="14.42578125" style="215" customWidth="1"/>
    <col min="6" max="255" width="10.7109375" style="213"/>
    <col min="256" max="256" width="19.7109375" style="213" customWidth="1"/>
    <col min="257" max="257" width="14.28515625" style="213" customWidth="1"/>
    <col min="258" max="258" width="2.5703125" style="213" customWidth="1"/>
    <col min="259" max="259" width="19.140625" style="213" customWidth="1"/>
    <col min="260" max="260" width="14.42578125" style="213" customWidth="1"/>
    <col min="261" max="261" width="2.5703125" style="213" customWidth="1"/>
    <col min="262" max="511" width="10.7109375" style="213"/>
    <col min="512" max="512" width="19.7109375" style="213" customWidth="1"/>
    <col min="513" max="513" width="14.28515625" style="213" customWidth="1"/>
    <col min="514" max="514" width="2.5703125" style="213" customWidth="1"/>
    <col min="515" max="515" width="19.140625" style="213" customWidth="1"/>
    <col min="516" max="516" width="14.42578125" style="213" customWidth="1"/>
    <col min="517" max="517" width="2.5703125" style="213" customWidth="1"/>
    <col min="518" max="767" width="10.7109375" style="213"/>
    <col min="768" max="768" width="19.7109375" style="213" customWidth="1"/>
    <col min="769" max="769" width="14.28515625" style="213" customWidth="1"/>
    <col min="770" max="770" width="2.5703125" style="213" customWidth="1"/>
    <col min="771" max="771" width="19.140625" style="213" customWidth="1"/>
    <col min="772" max="772" width="14.42578125" style="213" customWidth="1"/>
    <col min="773" max="773" width="2.5703125" style="213" customWidth="1"/>
    <col min="774" max="1023" width="10.7109375" style="213"/>
    <col min="1024" max="1024" width="19.7109375" style="213" customWidth="1"/>
    <col min="1025" max="1025" width="14.28515625" style="213" customWidth="1"/>
    <col min="1026" max="1026" width="2.5703125" style="213" customWidth="1"/>
    <col min="1027" max="1027" width="19.140625" style="213" customWidth="1"/>
    <col min="1028" max="1028" width="14.42578125" style="213" customWidth="1"/>
    <col min="1029" max="1029" width="2.5703125" style="213" customWidth="1"/>
    <col min="1030" max="1279" width="10.7109375" style="213"/>
    <col min="1280" max="1280" width="19.7109375" style="213" customWidth="1"/>
    <col min="1281" max="1281" width="14.28515625" style="213" customWidth="1"/>
    <col min="1282" max="1282" width="2.5703125" style="213" customWidth="1"/>
    <col min="1283" max="1283" width="19.140625" style="213" customWidth="1"/>
    <col min="1284" max="1284" width="14.42578125" style="213" customWidth="1"/>
    <col min="1285" max="1285" width="2.5703125" style="213" customWidth="1"/>
    <col min="1286" max="1535" width="10.7109375" style="213"/>
    <col min="1536" max="1536" width="19.7109375" style="213" customWidth="1"/>
    <col min="1537" max="1537" width="14.28515625" style="213" customWidth="1"/>
    <col min="1538" max="1538" width="2.5703125" style="213" customWidth="1"/>
    <col min="1539" max="1539" width="19.140625" style="213" customWidth="1"/>
    <col min="1540" max="1540" width="14.42578125" style="213" customWidth="1"/>
    <col min="1541" max="1541" width="2.5703125" style="213" customWidth="1"/>
    <col min="1542" max="1791" width="10.7109375" style="213"/>
    <col min="1792" max="1792" width="19.7109375" style="213" customWidth="1"/>
    <col min="1793" max="1793" width="14.28515625" style="213" customWidth="1"/>
    <col min="1794" max="1794" width="2.5703125" style="213" customWidth="1"/>
    <col min="1795" max="1795" width="19.140625" style="213" customWidth="1"/>
    <col min="1796" max="1796" width="14.42578125" style="213" customWidth="1"/>
    <col min="1797" max="1797" width="2.5703125" style="213" customWidth="1"/>
    <col min="1798" max="2047" width="10.7109375" style="213"/>
    <col min="2048" max="2048" width="19.7109375" style="213" customWidth="1"/>
    <col min="2049" max="2049" width="14.28515625" style="213" customWidth="1"/>
    <col min="2050" max="2050" width="2.5703125" style="213" customWidth="1"/>
    <col min="2051" max="2051" width="19.140625" style="213" customWidth="1"/>
    <col min="2052" max="2052" width="14.42578125" style="213" customWidth="1"/>
    <col min="2053" max="2053" width="2.5703125" style="213" customWidth="1"/>
    <col min="2054" max="2303" width="10.7109375" style="213"/>
    <col min="2304" max="2304" width="19.7109375" style="213" customWidth="1"/>
    <col min="2305" max="2305" width="14.28515625" style="213" customWidth="1"/>
    <col min="2306" max="2306" width="2.5703125" style="213" customWidth="1"/>
    <col min="2307" max="2307" width="19.140625" style="213" customWidth="1"/>
    <col min="2308" max="2308" width="14.42578125" style="213" customWidth="1"/>
    <col min="2309" max="2309" width="2.5703125" style="213" customWidth="1"/>
    <col min="2310" max="2559" width="10.7109375" style="213"/>
    <col min="2560" max="2560" width="19.7109375" style="213" customWidth="1"/>
    <col min="2561" max="2561" width="14.28515625" style="213" customWidth="1"/>
    <col min="2562" max="2562" width="2.5703125" style="213" customWidth="1"/>
    <col min="2563" max="2563" width="19.140625" style="213" customWidth="1"/>
    <col min="2564" max="2564" width="14.42578125" style="213" customWidth="1"/>
    <col min="2565" max="2565" width="2.5703125" style="213" customWidth="1"/>
    <col min="2566" max="2815" width="10.7109375" style="213"/>
    <col min="2816" max="2816" width="19.7109375" style="213" customWidth="1"/>
    <col min="2817" max="2817" width="14.28515625" style="213" customWidth="1"/>
    <col min="2818" max="2818" width="2.5703125" style="213" customWidth="1"/>
    <col min="2819" max="2819" width="19.140625" style="213" customWidth="1"/>
    <col min="2820" max="2820" width="14.42578125" style="213" customWidth="1"/>
    <col min="2821" max="2821" width="2.5703125" style="213" customWidth="1"/>
    <col min="2822" max="3071" width="10.7109375" style="213"/>
    <col min="3072" max="3072" width="19.7109375" style="213" customWidth="1"/>
    <col min="3073" max="3073" width="14.28515625" style="213" customWidth="1"/>
    <col min="3074" max="3074" width="2.5703125" style="213" customWidth="1"/>
    <col min="3075" max="3075" width="19.140625" style="213" customWidth="1"/>
    <col min="3076" max="3076" width="14.42578125" style="213" customWidth="1"/>
    <col min="3077" max="3077" width="2.5703125" style="213" customWidth="1"/>
    <col min="3078" max="3327" width="10.7109375" style="213"/>
    <col min="3328" max="3328" width="19.7109375" style="213" customWidth="1"/>
    <col min="3329" max="3329" width="14.28515625" style="213" customWidth="1"/>
    <col min="3330" max="3330" width="2.5703125" style="213" customWidth="1"/>
    <col min="3331" max="3331" width="19.140625" style="213" customWidth="1"/>
    <col min="3332" max="3332" width="14.42578125" style="213" customWidth="1"/>
    <col min="3333" max="3333" width="2.5703125" style="213" customWidth="1"/>
    <col min="3334" max="3583" width="10.7109375" style="213"/>
    <col min="3584" max="3584" width="19.7109375" style="213" customWidth="1"/>
    <col min="3585" max="3585" width="14.28515625" style="213" customWidth="1"/>
    <col min="3586" max="3586" width="2.5703125" style="213" customWidth="1"/>
    <col min="3587" max="3587" width="19.140625" style="213" customWidth="1"/>
    <col min="3588" max="3588" width="14.42578125" style="213" customWidth="1"/>
    <col min="3589" max="3589" width="2.5703125" style="213" customWidth="1"/>
    <col min="3590" max="3839" width="10.7109375" style="213"/>
    <col min="3840" max="3840" width="19.7109375" style="213" customWidth="1"/>
    <col min="3841" max="3841" width="14.28515625" style="213" customWidth="1"/>
    <col min="3842" max="3842" width="2.5703125" style="213" customWidth="1"/>
    <col min="3843" max="3843" width="19.140625" style="213" customWidth="1"/>
    <col min="3844" max="3844" width="14.42578125" style="213" customWidth="1"/>
    <col min="3845" max="3845" width="2.5703125" style="213" customWidth="1"/>
    <col min="3846" max="4095" width="10.7109375" style="213"/>
    <col min="4096" max="4096" width="19.7109375" style="213" customWidth="1"/>
    <col min="4097" max="4097" width="14.28515625" style="213" customWidth="1"/>
    <col min="4098" max="4098" width="2.5703125" style="213" customWidth="1"/>
    <col min="4099" max="4099" width="19.140625" style="213" customWidth="1"/>
    <col min="4100" max="4100" width="14.42578125" style="213" customWidth="1"/>
    <col min="4101" max="4101" width="2.5703125" style="213" customWidth="1"/>
    <col min="4102" max="4351" width="10.7109375" style="213"/>
    <col min="4352" max="4352" width="19.7109375" style="213" customWidth="1"/>
    <col min="4353" max="4353" width="14.28515625" style="213" customWidth="1"/>
    <col min="4354" max="4354" width="2.5703125" style="213" customWidth="1"/>
    <col min="4355" max="4355" width="19.140625" style="213" customWidth="1"/>
    <col min="4356" max="4356" width="14.42578125" style="213" customWidth="1"/>
    <col min="4357" max="4357" width="2.5703125" style="213" customWidth="1"/>
    <col min="4358" max="4607" width="10.7109375" style="213"/>
    <col min="4608" max="4608" width="19.7109375" style="213" customWidth="1"/>
    <col min="4609" max="4609" width="14.28515625" style="213" customWidth="1"/>
    <col min="4610" max="4610" width="2.5703125" style="213" customWidth="1"/>
    <col min="4611" max="4611" width="19.140625" style="213" customWidth="1"/>
    <col min="4612" max="4612" width="14.42578125" style="213" customWidth="1"/>
    <col min="4613" max="4613" width="2.5703125" style="213" customWidth="1"/>
    <col min="4614" max="4863" width="10.7109375" style="213"/>
    <col min="4864" max="4864" width="19.7109375" style="213" customWidth="1"/>
    <col min="4865" max="4865" width="14.28515625" style="213" customWidth="1"/>
    <col min="4866" max="4866" width="2.5703125" style="213" customWidth="1"/>
    <col min="4867" max="4867" width="19.140625" style="213" customWidth="1"/>
    <col min="4868" max="4868" width="14.42578125" style="213" customWidth="1"/>
    <col min="4869" max="4869" width="2.5703125" style="213" customWidth="1"/>
    <col min="4870" max="5119" width="10.7109375" style="213"/>
    <col min="5120" max="5120" width="19.7109375" style="213" customWidth="1"/>
    <col min="5121" max="5121" width="14.28515625" style="213" customWidth="1"/>
    <col min="5122" max="5122" width="2.5703125" style="213" customWidth="1"/>
    <col min="5123" max="5123" width="19.140625" style="213" customWidth="1"/>
    <col min="5124" max="5124" width="14.42578125" style="213" customWidth="1"/>
    <col min="5125" max="5125" width="2.5703125" style="213" customWidth="1"/>
    <col min="5126" max="5375" width="10.7109375" style="213"/>
    <col min="5376" max="5376" width="19.7109375" style="213" customWidth="1"/>
    <col min="5377" max="5377" width="14.28515625" style="213" customWidth="1"/>
    <col min="5378" max="5378" width="2.5703125" style="213" customWidth="1"/>
    <col min="5379" max="5379" width="19.140625" style="213" customWidth="1"/>
    <col min="5380" max="5380" width="14.42578125" style="213" customWidth="1"/>
    <col min="5381" max="5381" width="2.5703125" style="213" customWidth="1"/>
    <col min="5382" max="5631" width="10.7109375" style="213"/>
    <col min="5632" max="5632" width="19.7109375" style="213" customWidth="1"/>
    <col min="5633" max="5633" width="14.28515625" style="213" customWidth="1"/>
    <col min="5634" max="5634" width="2.5703125" style="213" customWidth="1"/>
    <col min="5635" max="5635" width="19.140625" style="213" customWidth="1"/>
    <col min="5636" max="5636" width="14.42578125" style="213" customWidth="1"/>
    <col min="5637" max="5637" width="2.5703125" style="213" customWidth="1"/>
    <col min="5638" max="5887" width="10.7109375" style="213"/>
    <col min="5888" max="5888" width="19.7109375" style="213" customWidth="1"/>
    <col min="5889" max="5889" width="14.28515625" style="213" customWidth="1"/>
    <col min="5890" max="5890" width="2.5703125" style="213" customWidth="1"/>
    <col min="5891" max="5891" width="19.140625" style="213" customWidth="1"/>
    <col min="5892" max="5892" width="14.42578125" style="213" customWidth="1"/>
    <col min="5893" max="5893" width="2.5703125" style="213" customWidth="1"/>
    <col min="5894" max="6143" width="10.7109375" style="213"/>
    <col min="6144" max="6144" width="19.7109375" style="213" customWidth="1"/>
    <col min="6145" max="6145" width="14.28515625" style="213" customWidth="1"/>
    <col min="6146" max="6146" width="2.5703125" style="213" customWidth="1"/>
    <col min="6147" max="6147" width="19.140625" style="213" customWidth="1"/>
    <col min="6148" max="6148" width="14.42578125" style="213" customWidth="1"/>
    <col min="6149" max="6149" width="2.5703125" style="213" customWidth="1"/>
    <col min="6150" max="6399" width="10.7109375" style="213"/>
    <col min="6400" max="6400" width="19.7109375" style="213" customWidth="1"/>
    <col min="6401" max="6401" width="14.28515625" style="213" customWidth="1"/>
    <col min="6402" max="6402" width="2.5703125" style="213" customWidth="1"/>
    <col min="6403" max="6403" width="19.140625" style="213" customWidth="1"/>
    <col min="6404" max="6404" width="14.42578125" style="213" customWidth="1"/>
    <col min="6405" max="6405" width="2.5703125" style="213" customWidth="1"/>
    <col min="6406" max="6655" width="10.7109375" style="213"/>
    <col min="6656" max="6656" width="19.7109375" style="213" customWidth="1"/>
    <col min="6657" max="6657" width="14.28515625" style="213" customWidth="1"/>
    <col min="6658" max="6658" width="2.5703125" style="213" customWidth="1"/>
    <col min="6659" max="6659" width="19.140625" style="213" customWidth="1"/>
    <col min="6660" max="6660" width="14.42578125" style="213" customWidth="1"/>
    <col min="6661" max="6661" width="2.5703125" style="213" customWidth="1"/>
    <col min="6662" max="6911" width="10.7109375" style="213"/>
    <col min="6912" max="6912" width="19.7109375" style="213" customWidth="1"/>
    <col min="6913" max="6913" width="14.28515625" style="213" customWidth="1"/>
    <col min="6914" max="6914" width="2.5703125" style="213" customWidth="1"/>
    <col min="6915" max="6915" width="19.140625" style="213" customWidth="1"/>
    <col min="6916" max="6916" width="14.42578125" style="213" customWidth="1"/>
    <col min="6917" max="6917" width="2.5703125" style="213" customWidth="1"/>
    <col min="6918" max="7167" width="10.7109375" style="213"/>
    <col min="7168" max="7168" width="19.7109375" style="213" customWidth="1"/>
    <col min="7169" max="7169" width="14.28515625" style="213" customWidth="1"/>
    <col min="7170" max="7170" width="2.5703125" style="213" customWidth="1"/>
    <col min="7171" max="7171" width="19.140625" style="213" customWidth="1"/>
    <col min="7172" max="7172" width="14.42578125" style="213" customWidth="1"/>
    <col min="7173" max="7173" width="2.5703125" style="213" customWidth="1"/>
    <col min="7174" max="7423" width="10.7109375" style="213"/>
    <col min="7424" max="7424" width="19.7109375" style="213" customWidth="1"/>
    <col min="7425" max="7425" width="14.28515625" style="213" customWidth="1"/>
    <col min="7426" max="7426" width="2.5703125" style="213" customWidth="1"/>
    <col min="7427" max="7427" width="19.140625" style="213" customWidth="1"/>
    <col min="7428" max="7428" width="14.42578125" style="213" customWidth="1"/>
    <col min="7429" max="7429" width="2.5703125" style="213" customWidth="1"/>
    <col min="7430" max="7679" width="10.7109375" style="213"/>
    <col min="7680" max="7680" width="19.7109375" style="213" customWidth="1"/>
    <col min="7681" max="7681" width="14.28515625" style="213" customWidth="1"/>
    <col min="7682" max="7682" width="2.5703125" style="213" customWidth="1"/>
    <col min="7683" max="7683" width="19.140625" style="213" customWidth="1"/>
    <col min="7684" max="7684" width="14.42578125" style="213" customWidth="1"/>
    <col min="7685" max="7685" width="2.5703125" style="213" customWidth="1"/>
    <col min="7686" max="7935" width="10.7109375" style="213"/>
    <col min="7936" max="7936" width="19.7109375" style="213" customWidth="1"/>
    <col min="7937" max="7937" width="14.28515625" style="213" customWidth="1"/>
    <col min="7938" max="7938" width="2.5703125" style="213" customWidth="1"/>
    <col min="7939" max="7939" width="19.140625" style="213" customWidth="1"/>
    <col min="7940" max="7940" width="14.42578125" style="213" customWidth="1"/>
    <col min="7941" max="7941" width="2.5703125" style="213" customWidth="1"/>
    <col min="7942" max="8191" width="10.7109375" style="213"/>
    <col min="8192" max="8192" width="19.7109375" style="213" customWidth="1"/>
    <col min="8193" max="8193" width="14.28515625" style="213" customWidth="1"/>
    <col min="8194" max="8194" width="2.5703125" style="213" customWidth="1"/>
    <col min="8195" max="8195" width="19.140625" style="213" customWidth="1"/>
    <col min="8196" max="8196" width="14.42578125" style="213" customWidth="1"/>
    <col min="8197" max="8197" width="2.5703125" style="213" customWidth="1"/>
    <col min="8198" max="8447" width="10.7109375" style="213"/>
    <col min="8448" max="8448" width="19.7109375" style="213" customWidth="1"/>
    <col min="8449" max="8449" width="14.28515625" style="213" customWidth="1"/>
    <col min="8450" max="8450" width="2.5703125" style="213" customWidth="1"/>
    <col min="8451" max="8451" width="19.140625" style="213" customWidth="1"/>
    <col min="8452" max="8452" width="14.42578125" style="213" customWidth="1"/>
    <col min="8453" max="8453" width="2.5703125" style="213" customWidth="1"/>
    <col min="8454" max="8703" width="10.7109375" style="213"/>
    <col min="8704" max="8704" width="19.7109375" style="213" customWidth="1"/>
    <col min="8705" max="8705" width="14.28515625" style="213" customWidth="1"/>
    <col min="8706" max="8706" width="2.5703125" style="213" customWidth="1"/>
    <col min="8707" max="8707" width="19.140625" style="213" customWidth="1"/>
    <col min="8708" max="8708" width="14.42578125" style="213" customWidth="1"/>
    <col min="8709" max="8709" width="2.5703125" style="213" customWidth="1"/>
    <col min="8710" max="8959" width="10.7109375" style="213"/>
    <col min="8960" max="8960" width="19.7109375" style="213" customWidth="1"/>
    <col min="8961" max="8961" width="14.28515625" style="213" customWidth="1"/>
    <col min="8962" max="8962" width="2.5703125" style="213" customWidth="1"/>
    <col min="8963" max="8963" width="19.140625" style="213" customWidth="1"/>
    <col min="8964" max="8964" width="14.42578125" style="213" customWidth="1"/>
    <col min="8965" max="8965" width="2.5703125" style="213" customWidth="1"/>
    <col min="8966" max="9215" width="10.7109375" style="213"/>
    <col min="9216" max="9216" width="19.7109375" style="213" customWidth="1"/>
    <col min="9217" max="9217" width="14.28515625" style="213" customWidth="1"/>
    <col min="9218" max="9218" width="2.5703125" style="213" customWidth="1"/>
    <col min="9219" max="9219" width="19.140625" style="213" customWidth="1"/>
    <col min="9220" max="9220" width="14.42578125" style="213" customWidth="1"/>
    <col min="9221" max="9221" width="2.5703125" style="213" customWidth="1"/>
    <col min="9222" max="9471" width="10.7109375" style="213"/>
    <col min="9472" max="9472" width="19.7109375" style="213" customWidth="1"/>
    <col min="9473" max="9473" width="14.28515625" style="213" customWidth="1"/>
    <col min="9474" max="9474" width="2.5703125" style="213" customWidth="1"/>
    <col min="9475" max="9475" width="19.140625" style="213" customWidth="1"/>
    <col min="9476" max="9476" width="14.42578125" style="213" customWidth="1"/>
    <col min="9477" max="9477" width="2.5703125" style="213" customWidth="1"/>
    <col min="9478" max="9727" width="10.7109375" style="213"/>
    <col min="9728" max="9728" width="19.7109375" style="213" customWidth="1"/>
    <col min="9729" max="9729" width="14.28515625" style="213" customWidth="1"/>
    <col min="9730" max="9730" width="2.5703125" style="213" customWidth="1"/>
    <col min="9731" max="9731" width="19.140625" style="213" customWidth="1"/>
    <col min="9732" max="9732" width="14.42578125" style="213" customWidth="1"/>
    <col min="9733" max="9733" width="2.5703125" style="213" customWidth="1"/>
    <col min="9734" max="9983" width="10.7109375" style="213"/>
    <col min="9984" max="9984" width="19.7109375" style="213" customWidth="1"/>
    <col min="9985" max="9985" width="14.28515625" style="213" customWidth="1"/>
    <col min="9986" max="9986" width="2.5703125" style="213" customWidth="1"/>
    <col min="9987" max="9987" width="19.140625" style="213" customWidth="1"/>
    <col min="9988" max="9988" width="14.42578125" style="213" customWidth="1"/>
    <col min="9989" max="9989" width="2.5703125" style="213" customWidth="1"/>
    <col min="9990" max="10239" width="10.7109375" style="213"/>
    <col min="10240" max="10240" width="19.7109375" style="213" customWidth="1"/>
    <col min="10241" max="10241" width="14.28515625" style="213" customWidth="1"/>
    <col min="10242" max="10242" width="2.5703125" style="213" customWidth="1"/>
    <col min="10243" max="10243" width="19.140625" style="213" customWidth="1"/>
    <col min="10244" max="10244" width="14.42578125" style="213" customWidth="1"/>
    <col min="10245" max="10245" width="2.5703125" style="213" customWidth="1"/>
    <col min="10246" max="10495" width="10.7109375" style="213"/>
    <col min="10496" max="10496" width="19.7109375" style="213" customWidth="1"/>
    <col min="10497" max="10497" width="14.28515625" style="213" customWidth="1"/>
    <col min="10498" max="10498" width="2.5703125" style="213" customWidth="1"/>
    <col min="10499" max="10499" width="19.140625" style="213" customWidth="1"/>
    <col min="10500" max="10500" width="14.42578125" style="213" customWidth="1"/>
    <col min="10501" max="10501" width="2.5703125" style="213" customWidth="1"/>
    <col min="10502" max="10751" width="10.7109375" style="213"/>
    <col min="10752" max="10752" width="19.7109375" style="213" customWidth="1"/>
    <col min="10753" max="10753" width="14.28515625" style="213" customWidth="1"/>
    <col min="10754" max="10754" width="2.5703125" style="213" customWidth="1"/>
    <col min="10755" max="10755" width="19.140625" style="213" customWidth="1"/>
    <col min="10756" max="10756" width="14.42578125" style="213" customWidth="1"/>
    <col min="10757" max="10757" width="2.5703125" style="213" customWidth="1"/>
    <col min="10758" max="11007" width="10.7109375" style="213"/>
    <col min="11008" max="11008" width="19.7109375" style="213" customWidth="1"/>
    <col min="11009" max="11009" width="14.28515625" style="213" customWidth="1"/>
    <col min="11010" max="11010" width="2.5703125" style="213" customWidth="1"/>
    <col min="11011" max="11011" width="19.140625" style="213" customWidth="1"/>
    <col min="11012" max="11012" width="14.42578125" style="213" customWidth="1"/>
    <col min="11013" max="11013" width="2.5703125" style="213" customWidth="1"/>
    <col min="11014" max="11263" width="10.7109375" style="213"/>
    <col min="11264" max="11264" width="19.7109375" style="213" customWidth="1"/>
    <col min="11265" max="11265" width="14.28515625" style="213" customWidth="1"/>
    <col min="11266" max="11266" width="2.5703125" style="213" customWidth="1"/>
    <col min="11267" max="11267" width="19.140625" style="213" customWidth="1"/>
    <col min="11268" max="11268" width="14.42578125" style="213" customWidth="1"/>
    <col min="11269" max="11269" width="2.5703125" style="213" customWidth="1"/>
    <col min="11270" max="11519" width="10.7109375" style="213"/>
    <col min="11520" max="11520" width="19.7109375" style="213" customWidth="1"/>
    <col min="11521" max="11521" width="14.28515625" style="213" customWidth="1"/>
    <col min="11522" max="11522" width="2.5703125" style="213" customWidth="1"/>
    <col min="11523" max="11523" width="19.140625" style="213" customWidth="1"/>
    <col min="11524" max="11524" width="14.42578125" style="213" customWidth="1"/>
    <col min="11525" max="11525" width="2.5703125" style="213" customWidth="1"/>
    <col min="11526" max="11775" width="10.7109375" style="213"/>
    <col min="11776" max="11776" width="19.7109375" style="213" customWidth="1"/>
    <col min="11777" max="11777" width="14.28515625" style="213" customWidth="1"/>
    <col min="11778" max="11778" width="2.5703125" style="213" customWidth="1"/>
    <col min="11779" max="11779" width="19.140625" style="213" customWidth="1"/>
    <col min="11780" max="11780" width="14.42578125" style="213" customWidth="1"/>
    <col min="11781" max="11781" width="2.5703125" style="213" customWidth="1"/>
    <col min="11782" max="12031" width="10.7109375" style="213"/>
    <col min="12032" max="12032" width="19.7109375" style="213" customWidth="1"/>
    <col min="12033" max="12033" width="14.28515625" style="213" customWidth="1"/>
    <col min="12034" max="12034" width="2.5703125" style="213" customWidth="1"/>
    <col min="12035" max="12035" width="19.140625" style="213" customWidth="1"/>
    <col min="12036" max="12036" width="14.42578125" style="213" customWidth="1"/>
    <col min="12037" max="12037" width="2.5703125" style="213" customWidth="1"/>
    <col min="12038" max="12287" width="10.7109375" style="213"/>
    <col min="12288" max="12288" width="19.7109375" style="213" customWidth="1"/>
    <col min="12289" max="12289" width="14.28515625" style="213" customWidth="1"/>
    <col min="12290" max="12290" width="2.5703125" style="213" customWidth="1"/>
    <col min="12291" max="12291" width="19.140625" style="213" customWidth="1"/>
    <col min="12292" max="12292" width="14.42578125" style="213" customWidth="1"/>
    <col min="12293" max="12293" width="2.5703125" style="213" customWidth="1"/>
    <col min="12294" max="12543" width="10.7109375" style="213"/>
    <col min="12544" max="12544" width="19.7109375" style="213" customWidth="1"/>
    <col min="12545" max="12545" width="14.28515625" style="213" customWidth="1"/>
    <col min="12546" max="12546" width="2.5703125" style="213" customWidth="1"/>
    <col min="12547" max="12547" width="19.140625" style="213" customWidth="1"/>
    <col min="12548" max="12548" width="14.42578125" style="213" customWidth="1"/>
    <col min="12549" max="12549" width="2.5703125" style="213" customWidth="1"/>
    <col min="12550" max="12799" width="10.7109375" style="213"/>
    <col min="12800" max="12800" width="19.7109375" style="213" customWidth="1"/>
    <col min="12801" max="12801" width="14.28515625" style="213" customWidth="1"/>
    <col min="12802" max="12802" width="2.5703125" style="213" customWidth="1"/>
    <col min="12803" max="12803" width="19.140625" style="213" customWidth="1"/>
    <col min="12804" max="12804" width="14.42578125" style="213" customWidth="1"/>
    <col min="12805" max="12805" width="2.5703125" style="213" customWidth="1"/>
    <col min="12806" max="13055" width="10.7109375" style="213"/>
    <col min="13056" max="13056" width="19.7109375" style="213" customWidth="1"/>
    <col min="13057" max="13057" width="14.28515625" style="213" customWidth="1"/>
    <col min="13058" max="13058" width="2.5703125" style="213" customWidth="1"/>
    <col min="13059" max="13059" width="19.140625" style="213" customWidth="1"/>
    <col min="13060" max="13060" width="14.42578125" style="213" customWidth="1"/>
    <col min="13061" max="13061" width="2.5703125" style="213" customWidth="1"/>
    <col min="13062" max="13311" width="10.7109375" style="213"/>
    <col min="13312" max="13312" width="19.7109375" style="213" customWidth="1"/>
    <col min="13313" max="13313" width="14.28515625" style="213" customWidth="1"/>
    <col min="13314" max="13314" width="2.5703125" style="213" customWidth="1"/>
    <col min="13315" max="13315" width="19.140625" style="213" customWidth="1"/>
    <col min="13316" max="13316" width="14.42578125" style="213" customWidth="1"/>
    <col min="13317" max="13317" width="2.5703125" style="213" customWidth="1"/>
    <col min="13318" max="13567" width="10.7109375" style="213"/>
    <col min="13568" max="13568" width="19.7109375" style="213" customWidth="1"/>
    <col min="13569" max="13569" width="14.28515625" style="213" customWidth="1"/>
    <col min="13570" max="13570" width="2.5703125" style="213" customWidth="1"/>
    <col min="13571" max="13571" width="19.140625" style="213" customWidth="1"/>
    <col min="13572" max="13572" width="14.42578125" style="213" customWidth="1"/>
    <col min="13573" max="13573" width="2.5703125" style="213" customWidth="1"/>
    <col min="13574" max="13823" width="10.7109375" style="213"/>
    <col min="13824" max="13824" width="19.7109375" style="213" customWidth="1"/>
    <col min="13825" max="13825" width="14.28515625" style="213" customWidth="1"/>
    <col min="13826" max="13826" width="2.5703125" style="213" customWidth="1"/>
    <col min="13827" max="13827" width="19.140625" style="213" customWidth="1"/>
    <col min="13828" max="13828" width="14.42578125" style="213" customWidth="1"/>
    <col min="13829" max="13829" width="2.5703125" style="213" customWidth="1"/>
    <col min="13830" max="14079" width="10.7109375" style="213"/>
    <col min="14080" max="14080" width="19.7109375" style="213" customWidth="1"/>
    <col min="14081" max="14081" width="14.28515625" style="213" customWidth="1"/>
    <col min="14082" max="14082" width="2.5703125" style="213" customWidth="1"/>
    <col min="14083" max="14083" width="19.140625" style="213" customWidth="1"/>
    <col min="14084" max="14084" width="14.42578125" style="213" customWidth="1"/>
    <col min="14085" max="14085" width="2.5703125" style="213" customWidth="1"/>
    <col min="14086" max="14335" width="10.7109375" style="213"/>
    <col min="14336" max="14336" width="19.7109375" style="213" customWidth="1"/>
    <col min="14337" max="14337" width="14.28515625" style="213" customWidth="1"/>
    <col min="14338" max="14338" width="2.5703125" style="213" customWidth="1"/>
    <col min="14339" max="14339" width="19.140625" style="213" customWidth="1"/>
    <col min="14340" max="14340" width="14.42578125" style="213" customWidth="1"/>
    <col min="14341" max="14341" width="2.5703125" style="213" customWidth="1"/>
    <col min="14342" max="14591" width="10.7109375" style="213"/>
    <col min="14592" max="14592" width="19.7109375" style="213" customWidth="1"/>
    <col min="14593" max="14593" width="14.28515625" style="213" customWidth="1"/>
    <col min="14594" max="14594" width="2.5703125" style="213" customWidth="1"/>
    <col min="14595" max="14595" width="19.140625" style="213" customWidth="1"/>
    <col min="14596" max="14596" width="14.42578125" style="213" customWidth="1"/>
    <col min="14597" max="14597" width="2.5703125" style="213" customWidth="1"/>
    <col min="14598" max="14847" width="10.7109375" style="213"/>
    <col min="14848" max="14848" width="19.7109375" style="213" customWidth="1"/>
    <col min="14849" max="14849" width="14.28515625" style="213" customWidth="1"/>
    <col min="14850" max="14850" width="2.5703125" style="213" customWidth="1"/>
    <col min="14851" max="14851" width="19.140625" style="213" customWidth="1"/>
    <col min="14852" max="14852" width="14.42578125" style="213" customWidth="1"/>
    <col min="14853" max="14853" width="2.5703125" style="213" customWidth="1"/>
    <col min="14854" max="15103" width="10.7109375" style="213"/>
    <col min="15104" max="15104" width="19.7109375" style="213" customWidth="1"/>
    <col min="15105" max="15105" width="14.28515625" style="213" customWidth="1"/>
    <col min="15106" max="15106" width="2.5703125" style="213" customWidth="1"/>
    <col min="15107" max="15107" width="19.140625" style="213" customWidth="1"/>
    <col min="15108" max="15108" width="14.42578125" style="213" customWidth="1"/>
    <col min="15109" max="15109" width="2.5703125" style="213" customWidth="1"/>
    <col min="15110" max="15359" width="10.7109375" style="213"/>
    <col min="15360" max="15360" width="19.7109375" style="213" customWidth="1"/>
    <col min="15361" max="15361" width="14.28515625" style="213" customWidth="1"/>
    <col min="15362" max="15362" width="2.5703125" style="213" customWidth="1"/>
    <col min="15363" max="15363" width="19.140625" style="213" customWidth="1"/>
    <col min="15364" max="15364" width="14.42578125" style="213" customWidth="1"/>
    <col min="15365" max="15365" width="2.5703125" style="213" customWidth="1"/>
    <col min="15366" max="15615" width="10.7109375" style="213"/>
    <col min="15616" max="15616" width="19.7109375" style="213" customWidth="1"/>
    <col min="15617" max="15617" width="14.28515625" style="213" customWidth="1"/>
    <col min="15618" max="15618" width="2.5703125" style="213" customWidth="1"/>
    <col min="15619" max="15619" width="19.140625" style="213" customWidth="1"/>
    <col min="15620" max="15620" width="14.42578125" style="213" customWidth="1"/>
    <col min="15621" max="15621" width="2.5703125" style="213" customWidth="1"/>
    <col min="15622" max="15871" width="10.7109375" style="213"/>
    <col min="15872" max="15872" width="19.7109375" style="213" customWidth="1"/>
    <col min="15873" max="15873" width="14.28515625" style="213" customWidth="1"/>
    <col min="15874" max="15874" width="2.5703125" style="213" customWidth="1"/>
    <col min="15875" max="15875" width="19.140625" style="213" customWidth="1"/>
    <col min="15876" max="15876" width="14.42578125" style="213" customWidth="1"/>
    <col min="15877" max="15877" width="2.5703125" style="213" customWidth="1"/>
    <col min="15878" max="16127" width="10.7109375" style="213"/>
    <col min="16128" max="16128" width="19.7109375" style="213" customWidth="1"/>
    <col min="16129" max="16129" width="14.28515625" style="213" customWidth="1"/>
    <col min="16130" max="16130" width="2.5703125" style="213" customWidth="1"/>
    <col min="16131" max="16131" width="19.140625" style="213" customWidth="1"/>
    <col min="16132" max="16132" width="14.42578125" style="213" customWidth="1"/>
    <col min="16133" max="16133" width="2.5703125" style="213" customWidth="1"/>
    <col min="16134" max="16384" width="10.7109375" style="213"/>
  </cols>
  <sheetData>
    <row r="1" spans="1:69" s="204" customFormat="1" ht="15" customHeight="1">
      <c r="A1" s="1564" t="s">
        <v>214</v>
      </c>
      <c r="B1" s="1565"/>
      <c r="C1" s="1565"/>
      <c r="D1" s="1565"/>
      <c r="E1" s="1566"/>
    </row>
    <row r="2" spans="1:69" s="204" customFormat="1" ht="15" customHeight="1">
      <c r="A2" s="1567" t="s">
        <v>215</v>
      </c>
      <c r="B2" s="1568"/>
      <c r="C2" s="1568"/>
      <c r="D2" s="1568"/>
      <c r="E2" s="1569"/>
    </row>
    <row r="3" spans="1:69" s="206" customFormat="1" ht="18" customHeight="1">
      <c r="A3" s="1570" t="s">
        <v>216</v>
      </c>
      <c r="B3" s="1571"/>
      <c r="C3" s="1571"/>
      <c r="D3" s="1571"/>
      <c r="E3" s="1572"/>
      <c r="F3" s="205"/>
      <c r="G3" s="205"/>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c r="AG3" s="205"/>
      <c r="AH3" s="205"/>
      <c r="AI3" s="205"/>
      <c r="AJ3" s="205"/>
      <c r="AK3" s="205"/>
      <c r="AL3" s="205"/>
      <c r="AM3" s="205"/>
      <c r="AN3" s="205"/>
      <c r="AO3" s="205"/>
      <c r="AP3" s="205"/>
      <c r="AQ3" s="205"/>
      <c r="AR3" s="205"/>
      <c r="AS3" s="205"/>
      <c r="AT3" s="205"/>
      <c r="AU3" s="205"/>
      <c r="AV3" s="205"/>
      <c r="AW3" s="205"/>
      <c r="AX3" s="205"/>
      <c r="AY3" s="205"/>
      <c r="AZ3" s="205"/>
      <c r="BA3" s="205"/>
      <c r="BB3" s="205"/>
      <c r="BC3" s="205"/>
      <c r="BD3" s="205"/>
      <c r="BE3" s="205"/>
      <c r="BF3" s="205"/>
      <c r="BG3" s="205"/>
      <c r="BH3" s="205"/>
      <c r="BI3" s="205"/>
      <c r="BJ3" s="205"/>
      <c r="BK3" s="205"/>
      <c r="BL3" s="205"/>
      <c r="BM3" s="205"/>
      <c r="BN3" s="205"/>
      <c r="BO3" s="205"/>
      <c r="BP3" s="205"/>
      <c r="BQ3" s="205"/>
    </row>
    <row r="4" spans="1:69" s="209" customFormat="1" ht="14.1" customHeight="1">
      <c r="A4" s="1112" t="s">
        <v>141</v>
      </c>
      <c r="B4" s="207">
        <v>2021</v>
      </c>
      <c r="C4" s="208"/>
      <c r="D4" s="208" t="s">
        <v>141</v>
      </c>
      <c r="E4" s="1113">
        <v>2022</v>
      </c>
      <c r="G4" s="1573"/>
      <c r="H4" s="1574"/>
      <c r="I4" s="1574"/>
      <c r="J4" s="1574"/>
    </row>
    <row r="5" spans="1:69" ht="14.1" customHeight="1">
      <c r="A5" s="1114" t="s">
        <v>132</v>
      </c>
      <c r="B5" s="210">
        <f>SUM(B7:B61)</f>
        <v>172728</v>
      </c>
      <c r="C5" s="211"/>
      <c r="D5" s="212" t="s">
        <v>132</v>
      </c>
      <c r="E5" s="1115">
        <f>SUM(E7:E61)</f>
        <v>159490</v>
      </c>
      <c r="H5" s="214"/>
    </row>
    <row r="6" spans="1:69" ht="14.1" customHeight="1">
      <c r="A6" s="1116"/>
      <c r="B6" s="219"/>
      <c r="C6" s="211"/>
      <c r="D6" s="216"/>
      <c r="E6" s="1117"/>
      <c r="G6" s="217"/>
      <c r="H6" s="216"/>
      <c r="I6" s="217"/>
      <c r="J6" s="217"/>
    </row>
    <row r="7" spans="1:69" ht="14.1" customHeight="1">
      <c r="A7" s="907" t="s">
        <v>154</v>
      </c>
      <c r="B7" s="844">
        <v>614</v>
      </c>
      <c r="C7" s="1167"/>
      <c r="D7" s="843" t="s">
        <v>154</v>
      </c>
      <c r="E7" s="898">
        <v>564</v>
      </c>
      <c r="G7" s="217"/>
      <c r="H7" s="217"/>
      <c r="I7" s="217"/>
      <c r="J7" s="217"/>
    </row>
    <row r="8" spans="1:69" ht="14.1" customHeight="1">
      <c r="A8" s="907" t="s">
        <v>156</v>
      </c>
      <c r="B8" s="844">
        <v>44</v>
      </c>
      <c r="C8" s="1167"/>
      <c r="D8" s="843" t="s">
        <v>156</v>
      </c>
      <c r="E8" s="898">
        <v>57</v>
      </c>
      <c r="H8" s="214"/>
      <c r="K8" s="217"/>
      <c r="L8" s="217"/>
      <c r="M8" s="217"/>
      <c r="N8" s="217"/>
      <c r="O8" s="217"/>
      <c r="P8" s="217"/>
      <c r="Q8" s="217"/>
      <c r="R8" s="217"/>
      <c r="S8" s="217"/>
      <c r="T8" s="217"/>
      <c r="U8" s="217"/>
    </row>
    <row r="9" spans="1:69" ht="14.1" customHeight="1">
      <c r="A9" s="907" t="s">
        <v>158</v>
      </c>
      <c r="B9" s="844">
        <v>3007</v>
      </c>
      <c r="C9" s="1167"/>
      <c r="D9" s="843" t="s">
        <v>158</v>
      </c>
      <c r="E9" s="898">
        <v>3028</v>
      </c>
      <c r="H9" s="214"/>
    </row>
    <row r="10" spans="1:69" ht="14.1" customHeight="1">
      <c r="A10" s="907" t="s">
        <v>160</v>
      </c>
      <c r="B10" s="844">
        <v>387</v>
      </c>
      <c r="C10" s="1167"/>
      <c r="D10" s="843" t="s">
        <v>160</v>
      </c>
      <c r="E10" s="898">
        <v>325</v>
      </c>
      <c r="H10" s="214"/>
    </row>
    <row r="11" spans="1:69" ht="14.1" customHeight="1">
      <c r="A11" s="907" t="s">
        <v>162</v>
      </c>
      <c r="B11" s="844">
        <v>47314</v>
      </c>
      <c r="C11" s="1167"/>
      <c r="D11" s="843" t="s">
        <v>162</v>
      </c>
      <c r="E11" s="898">
        <v>44863</v>
      </c>
      <c r="H11" s="214"/>
    </row>
    <row r="12" spans="1:69" ht="14.1" customHeight="1">
      <c r="A12" s="907" t="s">
        <v>164</v>
      </c>
      <c r="B12" s="844">
        <v>3494</v>
      </c>
      <c r="C12" s="1167"/>
      <c r="D12" s="843" t="s">
        <v>164</v>
      </c>
      <c r="E12" s="898">
        <v>3408</v>
      </c>
      <c r="H12" s="214"/>
    </row>
    <row r="13" spans="1:69" ht="14.1" customHeight="1">
      <c r="A13" s="907" t="s">
        <v>166</v>
      </c>
      <c r="B13" s="844">
        <v>3091</v>
      </c>
      <c r="C13" s="1167"/>
      <c r="D13" s="843" t="s">
        <v>166</v>
      </c>
      <c r="E13" s="898">
        <v>2688</v>
      </c>
      <c r="H13" s="214"/>
    </row>
    <row r="14" spans="1:69" ht="14.1" customHeight="1">
      <c r="A14" s="907" t="s">
        <v>168</v>
      </c>
      <c r="B14" s="844">
        <v>308</v>
      </c>
      <c r="C14" s="1167"/>
      <c r="D14" s="843" t="s">
        <v>168</v>
      </c>
      <c r="E14" s="898">
        <v>300</v>
      </c>
      <c r="H14" s="214"/>
    </row>
    <row r="15" spans="1:69" ht="14.1" customHeight="1">
      <c r="A15" s="907" t="s">
        <v>170</v>
      </c>
      <c r="B15" s="844">
        <v>308</v>
      </c>
      <c r="C15" s="1167"/>
      <c r="D15" s="843" t="s">
        <v>170</v>
      </c>
      <c r="E15" s="898">
        <v>316</v>
      </c>
      <c r="H15" s="214"/>
    </row>
    <row r="16" spans="1:69" ht="14.1" customHeight="1">
      <c r="A16" s="907" t="s">
        <v>172</v>
      </c>
      <c r="B16" s="844">
        <v>5449</v>
      </c>
      <c r="C16" s="1167"/>
      <c r="D16" s="843" t="s">
        <v>172</v>
      </c>
      <c r="E16" s="898">
        <v>5045</v>
      </c>
      <c r="H16" s="214"/>
    </row>
    <row r="17" spans="1:8" ht="14.1" customHeight="1">
      <c r="A17" s="907" t="s">
        <v>174</v>
      </c>
      <c r="B17" s="844">
        <v>3084</v>
      </c>
      <c r="C17" s="1167"/>
      <c r="D17" s="843" t="s">
        <v>174</v>
      </c>
      <c r="E17" s="898">
        <v>2781</v>
      </c>
      <c r="H17" s="214"/>
    </row>
    <row r="18" spans="1:8" ht="14.1" customHeight="1">
      <c r="A18" s="907" t="s">
        <v>176</v>
      </c>
      <c r="B18" s="844">
        <v>158</v>
      </c>
      <c r="C18" s="1167"/>
      <c r="D18" s="843" t="s">
        <v>176</v>
      </c>
      <c r="E18" s="898">
        <v>177</v>
      </c>
      <c r="H18" s="214"/>
    </row>
    <row r="19" spans="1:8" ht="14.1" customHeight="1">
      <c r="A19" s="907" t="s">
        <v>178</v>
      </c>
      <c r="B19" s="844">
        <v>1247</v>
      </c>
      <c r="C19" s="1167"/>
      <c r="D19" s="843" t="s">
        <v>178</v>
      </c>
      <c r="E19" s="898">
        <v>1246</v>
      </c>
      <c r="H19" s="214"/>
    </row>
    <row r="20" spans="1:8" ht="14.1" customHeight="1">
      <c r="A20" s="907" t="s">
        <v>180</v>
      </c>
      <c r="B20" s="844">
        <v>5876</v>
      </c>
      <c r="C20" s="1167"/>
      <c r="D20" s="843" t="s">
        <v>180</v>
      </c>
      <c r="E20" s="898">
        <v>5157</v>
      </c>
      <c r="H20" s="214"/>
    </row>
    <row r="21" spans="1:8" ht="14.1" customHeight="1">
      <c r="A21" s="907" t="s">
        <v>182</v>
      </c>
      <c r="B21" s="844">
        <v>2383</v>
      </c>
      <c r="C21" s="1167"/>
      <c r="D21" s="843" t="s">
        <v>182</v>
      </c>
      <c r="E21" s="898">
        <v>2259</v>
      </c>
      <c r="H21" s="214"/>
    </row>
    <row r="22" spans="1:8" ht="14.1" customHeight="1">
      <c r="A22" s="907" t="s">
        <v>184</v>
      </c>
      <c r="B22" s="844">
        <v>1244</v>
      </c>
      <c r="C22" s="1167"/>
      <c r="D22" s="843" t="s">
        <v>184</v>
      </c>
      <c r="E22" s="898">
        <v>1142</v>
      </c>
      <c r="H22" s="214"/>
    </row>
    <row r="23" spans="1:8" ht="14.1" customHeight="1">
      <c r="A23" s="907" t="s">
        <v>186</v>
      </c>
      <c r="B23" s="844">
        <v>901</v>
      </c>
      <c r="C23" s="1167"/>
      <c r="D23" s="843" t="s">
        <v>186</v>
      </c>
      <c r="E23" s="898">
        <v>857</v>
      </c>
      <c r="H23" s="214"/>
    </row>
    <row r="24" spans="1:8" ht="14.1" customHeight="1">
      <c r="A24" s="903" t="s">
        <v>188</v>
      </c>
      <c r="B24" s="844">
        <v>780</v>
      </c>
      <c r="C24" s="1167"/>
      <c r="D24" s="1167" t="s">
        <v>188</v>
      </c>
      <c r="E24" s="898">
        <v>765</v>
      </c>
      <c r="H24" s="214"/>
    </row>
    <row r="25" spans="1:8" ht="14.1" customHeight="1">
      <c r="A25" s="903" t="s">
        <v>190</v>
      </c>
      <c r="B25" s="844">
        <v>503</v>
      </c>
      <c r="C25" s="1167"/>
      <c r="D25" s="1167" t="s">
        <v>190</v>
      </c>
      <c r="E25" s="898">
        <v>378</v>
      </c>
      <c r="H25" s="214"/>
    </row>
    <row r="26" spans="1:8" ht="14.1" customHeight="1">
      <c r="A26" s="903" t="s">
        <v>192</v>
      </c>
      <c r="B26" s="844">
        <v>256</v>
      </c>
      <c r="C26" s="1167"/>
      <c r="D26" s="1167" t="s">
        <v>192</v>
      </c>
      <c r="E26" s="898">
        <v>197</v>
      </c>
      <c r="H26" s="214"/>
    </row>
    <row r="27" spans="1:8" ht="14.1" customHeight="1">
      <c r="A27" s="903" t="s">
        <v>194</v>
      </c>
      <c r="B27" s="844">
        <v>2371</v>
      </c>
      <c r="C27" s="1167"/>
      <c r="D27" s="1167" t="s">
        <v>194</v>
      </c>
      <c r="E27" s="898">
        <v>2030</v>
      </c>
      <c r="H27" s="214"/>
    </row>
    <row r="28" spans="1:8" ht="14.1" customHeight="1">
      <c r="A28" s="903" t="s">
        <v>196</v>
      </c>
      <c r="B28" s="844">
        <v>8522</v>
      </c>
      <c r="C28" s="1167"/>
      <c r="D28" s="1167" t="s">
        <v>196</v>
      </c>
      <c r="E28" s="898">
        <v>7844</v>
      </c>
      <c r="H28" s="214"/>
    </row>
    <row r="29" spans="1:8" ht="14.1" customHeight="1">
      <c r="A29" s="903" t="s">
        <v>198</v>
      </c>
      <c r="B29" s="844">
        <v>6954</v>
      </c>
      <c r="C29" s="1167"/>
      <c r="D29" s="1167" t="s">
        <v>198</v>
      </c>
      <c r="E29" s="898">
        <v>6147</v>
      </c>
      <c r="H29" s="214"/>
    </row>
    <row r="30" spans="1:8" ht="14.1" customHeight="1">
      <c r="A30" s="903" t="s">
        <v>200</v>
      </c>
      <c r="B30" s="844">
        <v>4195</v>
      </c>
      <c r="C30" s="1167"/>
      <c r="D30" s="1167" t="s">
        <v>200</v>
      </c>
      <c r="E30" s="898">
        <v>3966</v>
      </c>
      <c r="H30" s="214"/>
    </row>
    <row r="31" spans="1:8" ht="14.1" customHeight="1">
      <c r="A31" s="903" t="s">
        <v>202</v>
      </c>
      <c r="B31" s="844">
        <v>213</v>
      </c>
      <c r="C31" s="1167"/>
      <c r="D31" s="1167" t="s">
        <v>202</v>
      </c>
      <c r="E31" s="898">
        <v>190</v>
      </c>
      <c r="H31" s="214"/>
    </row>
    <row r="32" spans="1:8" ht="14.1" customHeight="1">
      <c r="A32" s="903" t="s">
        <v>204</v>
      </c>
      <c r="B32" s="844">
        <v>1535</v>
      </c>
      <c r="C32" s="1167"/>
      <c r="D32" s="1167" t="s">
        <v>204</v>
      </c>
      <c r="E32" s="898">
        <v>1248</v>
      </c>
      <c r="H32" s="214"/>
    </row>
    <row r="33" spans="1:8" ht="14.1" customHeight="1">
      <c r="A33" s="903" t="s">
        <v>206</v>
      </c>
      <c r="B33" s="844">
        <v>187</v>
      </c>
      <c r="C33" s="1167"/>
      <c r="D33" s="1167" t="s">
        <v>206</v>
      </c>
      <c r="E33" s="898">
        <v>230</v>
      </c>
      <c r="H33" s="214"/>
    </row>
    <row r="34" spans="1:8" ht="14.1" customHeight="1">
      <c r="A34" s="903" t="s">
        <v>152</v>
      </c>
      <c r="B34" s="844">
        <v>402</v>
      </c>
      <c r="C34" s="1167"/>
      <c r="D34" s="1167" t="s">
        <v>152</v>
      </c>
      <c r="E34" s="898">
        <v>347</v>
      </c>
      <c r="H34" s="214"/>
    </row>
    <row r="35" spans="1:8" ht="14.1" customHeight="1">
      <c r="A35" s="903" t="s">
        <v>153</v>
      </c>
      <c r="B35" s="844">
        <v>1025</v>
      </c>
      <c r="C35" s="1167"/>
      <c r="D35" s="1167" t="s">
        <v>153</v>
      </c>
      <c r="E35" s="898">
        <v>916</v>
      </c>
      <c r="H35" s="214"/>
    </row>
    <row r="36" spans="1:8" ht="14.1" customHeight="1">
      <c r="A36" s="903" t="s">
        <v>155</v>
      </c>
      <c r="B36" s="844">
        <v>1158</v>
      </c>
      <c r="C36" s="1167"/>
      <c r="D36" s="1167" t="s">
        <v>155</v>
      </c>
      <c r="E36" s="898">
        <v>900</v>
      </c>
      <c r="H36" s="214"/>
    </row>
    <row r="37" spans="1:8" ht="14.1" customHeight="1">
      <c r="A37" s="903" t="s">
        <v>157</v>
      </c>
      <c r="B37" s="844">
        <v>4801</v>
      </c>
      <c r="C37" s="1167"/>
      <c r="D37" s="1167" t="s">
        <v>157</v>
      </c>
      <c r="E37" s="898">
        <v>4446</v>
      </c>
      <c r="H37" s="214"/>
    </row>
    <row r="38" spans="1:8" ht="14.1" customHeight="1">
      <c r="A38" s="903" t="s">
        <v>159</v>
      </c>
      <c r="B38" s="844">
        <v>443</v>
      </c>
      <c r="C38" s="1167"/>
      <c r="D38" s="1167" t="s">
        <v>159</v>
      </c>
      <c r="E38" s="898">
        <v>426</v>
      </c>
      <c r="H38" s="214"/>
    </row>
    <row r="39" spans="1:8" ht="14.1" customHeight="1">
      <c r="A39" s="903" t="s">
        <v>161</v>
      </c>
      <c r="B39" s="844">
        <v>9474</v>
      </c>
      <c r="C39" s="1167"/>
      <c r="D39" s="1167" t="s">
        <v>161</v>
      </c>
      <c r="E39" s="898">
        <v>8383</v>
      </c>
      <c r="H39" s="214"/>
    </row>
    <row r="40" spans="1:8" ht="14.1" customHeight="1">
      <c r="A40" s="903" t="s">
        <v>163</v>
      </c>
      <c r="B40" s="844">
        <v>3987</v>
      </c>
      <c r="C40" s="1167"/>
      <c r="D40" s="1167" t="s">
        <v>163</v>
      </c>
      <c r="E40" s="898">
        <v>3547</v>
      </c>
      <c r="H40" s="214"/>
    </row>
    <row r="41" spans="1:8" ht="14.1" customHeight="1">
      <c r="A41" s="903" t="s">
        <v>165</v>
      </c>
      <c r="B41" s="844">
        <v>162</v>
      </c>
      <c r="C41" s="1167"/>
      <c r="D41" s="1167" t="s">
        <v>165</v>
      </c>
      <c r="E41" s="898">
        <v>135</v>
      </c>
      <c r="H41" s="214"/>
    </row>
    <row r="42" spans="1:8" ht="14.1" customHeight="1">
      <c r="A42" s="903" t="s">
        <v>167</v>
      </c>
      <c r="B42" s="844">
        <v>5147</v>
      </c>
      <c r="C42" s="1167"/>
      <c r="D42" s="1167" t="s">
        <v>167</v>
      </c>
      <c r="E42" s="898">
        <v>4582</v>
      </c>
      <c r="H42" s="214"/>
    </row>
    <row r="43" spans="1:8" ht="14.1" customHeight="1">
      <c r="A43" s="903" t="s">
        <v>169</v>
      </c>
      <c r="B43" s="844">
        <v>670</v>
      </c>
      <c r="C43" s="1167"/>
      <c r="D43" s="1167" t="s">
        <v>169</v>
      </c>
      <c r="E43" s="898">
        <v>634</v>
      </c>
      <c r="H43" s="214"/>
    </row>
    <row r="44" spans="1:8" ht="14.1" customHeight="1">
      <c r="A44" s="903" t="s">
        <v>171</v>
      </c>
      <c r="B44" s="844">
        <v>3835</v>
      </c>
      <c r="C44" s="1167"/>
      <c r="D44" s="1167" t="s">
        <v>171</v>
      </c>
      <c r="E44" s="898">
        <v>3639</v>
      </c>
      <c r="H44" s="214"/>
    </row>
    <row r="45" spans="1:8" ht="14.1" customHeight="1">
      <c r="A45" s="903" t="s">
        <v>173</v>
      </c>
      <c r="B45" s="844">
        <v>4561</v>
      </c>
      <c r="C45" s="1167"/>
      <c r="D45" s="1167" t="s">
        <v>173</v>
      </c>
      <c r="E45" s="898">
        <v>4428</v>
      </c>
      <c r="F45" s="217"/>
      <c r="H45" s="214"/>
    </row>
    <row r="46" spans="1:8" ht="14.1" customHeight="1">
      <c r="A46" s="903" t="s">
        <v>175</v>
      </c>
      <c r="B46" s="844">
        <v>454</v>
      </c>
      <c r="C46" s="1167"/>
      <c r="D46" s="1167" t="s">
        <v>175</v>
      </c>
      <c r="E46" s="898">
        <v>408</v>
      </c>
      <c r="F46" s="217"/>
      <c r="H46" s="214"/>
    </row>
    <row r="47" spans="1:8" ht="14.1" customHeight="1">
      <c r="A47" s="903" t="s">
        <v>177</v>
      </c>
      <c r="B47" s="844">
        <v>1180</v>
      </c>
      <c r="C47" s="1167"/>
      <c r="D47" s="1167" t="s">
        <v>177</v>
      </c>
      <c r="E47" s="898">
        <v>1059</v>
      </c>
      <c r="F47" s="217"/>
      <c r="H47" s="214"/>
    </row>
    <row r="48" spans="1:8" ht="14.1" customHeight="1">
      <c r="A48" s="903" t="s">
        <v>179</v>
      </c>
      <c r="B48" s="844">
        <v>178</v>
      </c>
      <c r="C48" s="1167"/>
      <c r="D48" s="1167" t="s">
        <v>179</v>
      </c>
      <c r="E48" s="898">
        <v>138</v>
      </c>
      <c r="F48" s="217"/>
      <c r="H48" s="214"/>
    </row>
    <row r="49" spans="1:8" ht="14.1" customHeight="1">
      <c r="A49" s="903" t="s">
        <v>181</v>
      </c>
      <c r="B49" s="844">
        <v>1445</v>
      </c>
      <c r="C49" s="1167"/>
      <c r="D49" s="1167" t="s">
        <v>181</v>
      </c>
      <c r="E49" s="898">
        <v>1419</v>
      </c>
      <c r="F49" s="217"/>
      <c r="H49" s="214"/>
    </row>
    <row r="50" spans="1:8" ht="14.1" customHeight="1">
      <c r="A50" s="903" t="s">
        <v>183</v>
      </c>
      <c r="B50" s="844">
        <v>12471</v>
      </c>
      <c r="C50" s="1167"/>
      <c r="D50" s="1167" t="s">
        <v>183</v>
      </c>
      <c r="E50" s="898">
        <v>11703</v>
      </c>
      <c r="F50" s="217"/>
      <c r="H50" s="214"/>
    </row>
    <row r="51" spans="1:8" ht="14.1" customHeight="1">
      <c r="A51" s="903" t="s">
        <v>185</v>
      </c>
      <c r="B51" s="844">
        <v>1888</v>
      </c>
      <c r="C51" s="1167"/>
      <c r="D51" s="1167" t="s">
        <v>185</v>
      </c>
      <c r="E51" s="898">
        <v>1652</v>
      </c>
      <c r="H51" s="214"/>
    </row>
    <row r="52" spans="1:8" ht="14.1" customHeight="1">
      <c r="A52" s="903" t="s">
        <v>187</v>
      </c>
      <c r="B52" s="844">
        <v>305</v>
      </c>
      <c r="C52" s="1167"/>
      <c r="D52" s="1167" t="s">
        <v>187</v>
      </c>
      <c r="E52" s="898">
        <v>309</v>
      </c>
      <c r="H52" s="214"/>
    </row>
    <row r="53" spans="1:8" ht="14.1" customHeight="1">
      <c r="A53" s="903" t="s">
        <v>189</v>
      </c>
      <c r="B53" s="844">
        <v>2960</v>
      </c>
      <c r="C53" s="1167"/>
      <c r="D53" s="1167" t="s">
        <v>189</v>
      </c>
      <c r="E53" s="898">
        <v>2744</v>
      </c>
      <c r="H53" s="214"/>
    </row>
    <row r="54" spans="1:8" ht="14.1" customHeight="1">
      <c r="A54" s="903" t="s">
        <v>191</v>
      </c>
      <c r="B54" s="844">
        <v>8555</v>
      </c>
      <c r="C54" s="1167"/>
      <c r="D54" s="1167" t="s">
        <v>191</v>
      </c>
      <c r="E54" s="898">
        <v>7446</v>
      </c>
      <c r="H54" s="214"/>
    </row>
    <row r="55" spans="1:8" ht="14.1" customHeight="1">
      <c r="A55" s="903" t="s">
        <v>193</v>
      </c>
      <c r="B55" s="844">
        <v>134</v>
      </c>
      <c r="C55" s="1167"/>
      <c r="D55" s="1167" t="s">
        <v>193</v>
      </c>
      <c r="E55" s="898">
        <v>92</v>
      </c>
      <c r="H55" s="214"/>
    </row>
    <row r="56" spans="1:8" ht="14.1" customHeight="1">
      <c r="A56" s="903" t="s">
        <v>195</v>
      </c>
      <c r="B56" s="844">
        <v>2839</v>
      </c>
      <c r="C56" s="1167"/>
      <c r="D56" s="1167" t="s">
        <v>195</v>
      </c>
      <c r="E56" s="898">
        <v>2729</v>
      </c>
      <c r="H56" s="214"/>
    </row>
    <row r="57" spans="1:8" ht="14.1" customHeight="1">
      <c r="A57" s="903" t="s">
        <v>197</v>
      </c>
      <c r="B57" s="844">
        <v>147</v>
      </c>
      <c r="C57" s="1167"/>
      <c r="D57" s="1167" t="s">
        <v>197</v>
      </c>
      <c r="E57" s="898">
        <v>138</v>
      </c>
      <c r="H57" s="214"/>
    </row>
    <row r="58" spans="1:8" ht="14.1" customHeight="1">
      <c r="A58" s="903" t="s">
        <v>199</v>
      </c>
      <c r="B58" s="844">
        <v>67</v>
      </c>
      <c r="C58" s="1167"/>
      <c r="D58" s="1167" t="s">
        <v>199</v>
      </c>
      <c r="E58" s="898">
        <v>52</v>
      </c>
      <c r="H58" s="214"/>
    </row>
    <row r="59" spans="1:8" ht="14.1" customHeight="1">
      <c r="A59" s="903" t="s">
        <v>201</v>
      </c>
      <c r="B59" s="844">
        <v>7</v>
      </c>
      <c r="C59" s="1167"/>
      <c r="D59" s="1167" t="s">
        <v>201</v>
      </c>
      <c r="E59" s="898">
        <v>5</v>
      </c>
      <c r="H59" s="214"/>
    </row>
    <row r="60" spans="1:8" ht="14.1" customHeight="1">
      <c r="A60" s="903" t="s">
        <v>217</v>
      </c>
      <c r="B60" s="844">
        <v>7</v>
      </c>
      <c r="C60" s="1167"/>
      <c r="D60" s="1167" t="s">
        <v>218</v>
      </c>
      <c r="E60" s="898">
        <v>5</v>
      </c>
      <c r="H60" s="214"/>
    </row>
    <row r="61" spans="1:8" ht="14.1" customHeight="1">
      <c r="A61" s="884" t="s">
        <v>219</v>
      </c>
      <c r="B61" s="1127">
        <v>1</v>
      </c>
      <c r="C61" s="885"/>
      <c r="D61" s="885" t="s">
        <v>219</v>
      </c>
      <c r="E61" s="1128" t="s">
        <v>63</v>
      </c>
      <c r="H61" s="214"/>
    </row>
    <row r="62" spans="1:8" ht="14.1" customHeight="1">
      <c r="A62" s="1118" t="s">
        <v>220</v>
      </c>
      <c r="B62" s="1119"/>
      <c r="C62" s="211"/>
      <c r="D62" s="211"/>
      <c r="E62" s="1117"/>
      <c r="H62" s="214"/>
    </row>
    <row r="63" spans="1:8" ht="14.1" customHeight="1">
      <c r="A63" s="1120" t="s">
        <v>221</v>
      </c>
      <c r="B63" s="211"/>
      <c r="C63" s="211"/>
      <c r="D63" s="211"/>
      <c r="E63" s="1117"/>
      <c r="H63" s="214"/>
    </row>
    <row r="64" spans="1:8" ht="14.1" customHeight="1">
      <c r="A64" s="1121" t="s">
        <v>222</v>
      </c>
      <c r="B64" s="218"/>
      <c r="C64" s="218"/>
      <c r="D64" s="211"/>
      <c r="E64" s="1117"/>
      <c r="H64" s="214"/>
    </row>
    <row r="65" spans="1:9" ht="14.1" customHeight="1">
      <c r="A65" s="1120" t="s">
        <v>223</v>
      </c>
      <c r="B65" s="218"/>
      <c r="C65" s="218"/>
      <c r="D65" s="211"/>
      <c r="E65" s="1122"/>
      <c r="H65" s="214"/>
      <c r="I65" s="220"/>
    </row>
    <row r="66" spans="1:9" ht="14.1" customHeight="1">
      <c r="A66" s="1123" t="s">
        <v>224</v>
      </c>
      <c r="B66" s="1124"/>
      <c r="C66" s="1125"/>
      <c r="D66" s="1125"/>
      <c r="E66" s="1126"/>
      <c r="H66" s="214"/>
    </row>
    <row r="67" spans="1:9" ht="14.1" customHeight="1">
      <c r="H67" s="214"/>
    </row>
    <row r="68" spans="1:9" ht="14.1" customHeight="1">
      <c r="H68" s="214"/>
    </row>
    <row r="69" spans="1:9" ht="14.1" customHeight="1">
      <c r="H69" s="214"/>
    </row>
    <row r="70" spans="1:9" ht="14.1" customHeight="1">
      <c r="H70" s="214"/>
    </row>
    <row r="71" spans="1:9" ht="14.1" customHeight="1">
      <c r="H71" s="214"/>
    </row>
    <row r="72" spans="1:9" ht="14.1" customHeight="1">
      <c r="H72" s="214"/>
    </row>
    <row r="73" spans="1:9" ht="14.1" customHeight="1">
      <c r="H73" s="214"/>
    </row>
    <row r="74" spans="1:9" ht="14.1" customHeight="1">
      <c r="H74" s="214"/>
    </row>
    <row r="75" spans="1:9" ht="14.1" customHeight="1">
      <c r="H75" s="214"/>
    </row>
    <row r="76" spans="1:9" ht="14.1" customHeight="1">
      <c r="H76" s="214"/>
    </row>
    <row r="77" spans="1:9" ht="14.1" customHeight="1">
      <c r="H77" s="214"/>
    </row>
    <row r="78" spans="1:9" ht="14.1" customHeight="1">
      <c r="H78" s="214"/>
    </row>
    <row r="79" spans="1:9" ht="14.1" customHeight="1">
      <c r="H79" s="214"/>
    </row>
    <row r="80" spans="1:9" ht="14.1" customHeight="1">
      <c r="H80" s="214"/>
    </row>
    <row r="81" spans="8:9" ht="14.1" customHeight="1">
      <c r="H81" s="214"/>
    </row>
    <row r="82" spans="8:9" ht="14.1" customHeight="1">
      <c r="H82" s="214"/>
    </row>
    <row r="83" spans="8:9" ht="14.1" customHeight="1">
      <c r="H83" s="214"/>
    </row>
    <row r="84" spans="8:9" ht="14.1" customHeight="1">
      <c r="H84" s="214"/>
      <c r="I84" s="220"/>
    </row>
    <row r="85" spans="8:9" ht="14.1" customHeight="1">
      <c r="H85" s="214"/>
    </row>
  </sheetData>
  <sheetProtection algorithmName="SHA-512" hashValue="1dNgKQA3NOWrNxma406dYJ7P+Ac+CS/quYl3MQY+rm3lmx27uFQs+VM6pxKO+actUNLmrHDDt57z9qaDDjThiA==" saltValue="XDYJ8pmBfzUMJFCaVkyqrw==" spinCount="100000" sheet="1" formatCells="0" formatColumns="0" formatRows="0" insertColumns="0" insertRows="0" insertHyperlinks="0" deleteColumns="0" deleteRows="0" sort="0" autoFilter="0" pivotTables="0"/>
  <mergeCells count="4">
    <mergeCell ref="A1:E1"/>
    <mergeCell ref="A2:E2"/>
    <mergeCell ref="A3:E3"/>
    <mergeCell ref="G4:J4"/>
  </mergeCells>
  <pageMargins left="0.7" right="0.7" top="0.75" bottom="0.75" header="0.3" footer="0.3"/>
  <pageSetup scale="71"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eb9cadd1-c84f-41c6-b767-d112eadc4f97">
      <UserInfo>
        <DisplayName>Abraham, Kyra</DisplayName>
        <AccountId>263</AccountId>
        <AccountType/>
      </UserInfo>
      <UserInfo>
        <DisplayName>Mahoney, Daniel</DisplayName>
        <AccountId>221</AccountId>
        <AccountType/>
      </UserInfo>
      <UserInfo>
        <DisplayName>Eyoram, Miriam</DisplayName>
        <AccountId>281</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1CE8E5B9EBEBB4FBEC663E8142C66F6" ma:contentTypeVersion="4" ma:contentTypeDescription="Create a new document." ma:contentTypeScope="" ma:versionID="7951fa3fea589de6c33518b5b671995d">
  <xsd:schema xmlns:xsd="http://www.w3.org/2001/XMLSchema" xmlns:xs="http://www.w3.org/2001/XMLSchema" xmlns:p="http://schemas.microsoft.com/office/2006/metadata/properties" xmlns:ns2="f0da4159-80a8-4d5f-9743-0a6f8c6ed3fa" xmlns:ns3="eb9cadd1-c84f-41c6-b767-d112eadc4f97" targetNamespace="http://schemas.microsoft.com/office/2006/metadata/properties" ma:root="true" ma:fieldsID="41fea25a28e2d1d1dc9e924edc9674ae" ns2:_="" ns3:_="">
    <xsd:import namespace="f0da4159-80a8-4d5f-9743-0a6f8c6ed3fa"/>
    <xsd:import namespace="eb9cadd1-c84f-41c6-b767-d112eadc4f9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da4159-80a8-4d5f-9743-0a6f8c6ed3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9cadd1-c84f-41c6-b767-d112eadc4f9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3D5EE9-94D2-45E9-A853-9B65432DDE06}">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elements/1.1/"/>
    <ds:schemaRef ds:uri="f0da4159-80a8-4d5f-9743-0a6f8c6ed3fa"/>
    <ds:schemaRef ds:uri="http://purl.org/dc/terms/"/>
    <ds:schemaRef ds:uri="eb9cadd1-c84f-41c6-b767-d112eadc4f97"/>
    <ds:schemaRef ds:uri="http://www.w3.org/XML/1998/namespace"/>
  </ds:schemaRefs>
</ds:datastoreItem>
</file>

<file path=customXml/itemProps2.xml><?xml version="1.0" encoding="utf-8"?>
<ds:datastoreItem xmlns:ds="http://schemas.openxmlformats.org/officeDocument/2006/customXml" ds:itemID="{1C8BB1DD-DF71-4E17-B4AA-834E34D1E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da4159-80a8-4d5f-9743-0a6f8c6ed3fa"/>
    <ds:schemaRef ds:uri="eb9cadd1-c84f-41c6-b767-d112eadc4f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A0B1E2-7542-42FD-9413-BBE1196727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32</vt:i4>
      </vt:variant>
      <vt:variant>
        <vt:lpstr>Named Ranges</vt:lpstr>
      </vt:variant>
      <vt:variant>
        <vt:i4>19</vt:i4>
      </vt:variant>
    </vt:vector>
  </HeadingPairs>
  <TitlesOfParts>
    <vt:vector size="51" baseType="lpstr">
      <vt:lpstr>Table of Contents</vt:lpstr>
      <vt:lpstr>Table 1 (Patents)</vt:lpstr>
      <vt:lpstr>Table 2 (Patents)</vt:lpstr>
      <vt:lpstr>Table 3 (Patents)</vt:lpstr>
      <vt:lpstr>Table 4 (Patents)</vt:lpstr>
      <vt:lpstr> Table 5 (Patents)</vt:lpstr>
      <vt:lpstr>Table 6 (Patents)</vt:lpstr>
      <vt:lpstr>Table 7 (Patents)</vt:lpstr>
      <vt:lpstr>Table 8 (Patents)</vt:lpstr>
      <vt:lpstr>Table 9 (Patents)</vt:lpstr>
      <vt:lpstr>Table 10 (Patents)</vt:lpstr>
      <vt:lpstr>Table 11 (Patents)</vt:lpstr>
      <vt:lpstr>Table 12 (Patents)</vt:lpstr>
      <vt:lpstr>Table 13a (Patents)</vt:lpstr>
      <vt:lpstr>Table 13b (Patents)</vt:lpstr>
      <vt:lpstr> Table 14 (PTAB)</vt:lpstr>
      <vt:lpstr>Table 15 (TM)</vt:lpstr>
      <vt:lpstr>Table 16 (TM)</vt:lpstr>
      <vt:lpstr>Table 17 (TM)</vt:lpstr>
      <vt:lpstr>Table 18 (TM)</vt:lpstr>
      <vt:lpstr>Table 19 (TM)</vt:lpstr>
      <vt:lpstr>Table 20 (TM)</vt:lpstr>
      <vt:lpstr>Table 21 (TM)</vt:lpstr>
      <vt:lpstr>Table 22 (TM)</vt:lpstr>
      <vt:lpstr>Table 23 (TTAB)</vt:lpstr>
      <vt:lpstr>Table 24 (Patents and TM)</vt:lpstr>
      <vt:lpstr>Table 25 (Multiple BUs</vt:lpstr>
      <vt:lpstr>Table 26 (Patents)</vt:lpstr>
      <vt:lpstr>Table 27 (Patents)</vt:lpstr>
      <vt:lpstr>Table 28 (Multiple BUs)</vt:lpstr>
      <vt:lpstr>Table 29A (TM)</vt:lpstr>
      <vt:lpstr>Table 29B (TM)</vt:lpstr>
      <vt:lpstr>' Table 14 (PTAB)'!Print_Area</vt:lpstr>
      <vt:lpstr>'Table 1 (Patents)'!Print_Area</vt:lpstr>
      <vt:lpstr>'Table 10 (Patents)'!Print_Area</vt:lpstr>
      <vt:lpstr>'Table 21 (TM)'!Print_Area</vt:lpstr>
      <vt:lpstr>'Table 22 (TM)'!Print_Area</vt:lpstr>
      <vt:lpstr>'Table 24 (Patents and TM)'!Print_Area</vt:lpstr>
      <vt:lpstr>'Table 25 (Multiple BUs'!Print_Area</vt:lpstr>
      <vt:lpstr>'Table 29A (TM)'!Print_Area</vt:lpstr>
      <vt:lpstr>'Table 29B (TM)'!Print_Area</vt:lpstr>
      <vt:lpstr>'Table 9 (Patents)'!Print_Area</vt:lpstr>
      <vt:lpstr>' Table 14 (PTAB)'!Print_Titles</vt:lpstr>
      <vt:lpstr>'Table 10 (Patents)'!Print_Titles</vt:lpstr>
      <vt:lpstr>'Table 21 (TM)'!Print_Titles</vt:lpstr>
      <vt:lpstr>'Table 22 (TM)'!Print_Titles</vt:lpstr>
      <vt:lpstr>'Table 24 (Patents and TM)'!Print_Titles</vt:lpstr>
      <vt:lpstr>'Table 25 (Multiple BUs'!Print_Titles</vt:lpstr>
      <vt:lpstr>'Table 29A (TM)'!Print_Titles</vt:lpstr>
      <vt:lpstr>'Table 29B (TM)'!Print_Titles</vt:lpstr>
      <vt:lpstr>'Table 9 (Patents)'!Print_Titles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Schlueter, Walter</dc:creator>
  <cp:keywords/>
  <dc:description/>
  <cp:lastModifiedBy>Ostrup, Amber</cp:lastModifiedBy>
  <cp:revision/>
  <cp:lastPrinted>2022-11-15T12:33:55Z</cp:lastPrinted>
  <dcterms:created xsi:type="dcterms:W3CDTF">2022-09-27T12:51:54Z</dcterms:created>
  <dcterms:modified xsi:type="dcterms:W3CDTF">2022-11-15T20:50:55Z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0x010100A1CE8E5B9EBEBB4FBEC663E8142C66F6</vt:lpwstr>
  </property>
</Properties>
</file>