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as\Documents\"/>
    </mc:Choice>
  </mc:AlternateContent>
  <bookViews>
    <workbookView xWindow="0" yWindow="0" windowWidth="23040" windowHeight="10845"/>
  </bookViews>
  <sheets>
    <sheet name="Historical Data" sheetId="1" r:id="rId1"/>
    <sheet name="Sheet1" sheetId="3" r:id="rId2"/>
    <sheet name="Original" sheetId="2" state="hidden" r:id="rId3"/>
  </sheets>
  <definedNames>
    <definedName name="_xlnm.Print_Area" localSheetId="0">'Historical Data'!$A$1:$CR$103</definedName>
    <definedName name="_xlnm.Print_Titles" localSheetId="0">'Historical Data'!$A:$A</definedName>
  </definedNames>
  <calcPr calcId="162913"/>
</workbook>
</file>

<file path=xl/calcChain.xml><?xml version="1.0" encoding="utf-8"?>
<calcChain xmlns="http://schemas.openxmlformats.org/spreadsheetml/2006/main">
  <c r="EC84" i="1" l="1"/>
  <c r="ED84" i="1" s="1"/>
  <c r="EE84" i="1" s="1"/>
  <c r="EF84" i="1" s="1"/>
  <c r="EG84" i="1" s="1"/>
  <c r="EH84" i="1" s="1"/>
  <c r="EI84" i="1" s="1"/>
  <c r="EJ84" i="1" s="1"/>
  <c r="EK84" i="1" s="1"/>
  <c r="EL84" i="1" s="1"/>
  <c r="EM84" i="1" s="1"/>
  <c r="EC26" i="1"/>
  <c r="ED26" i="1" s="1"/>
  <c r="EE26" i="1" s="1"/>
  <c r="EF26" i="1" s="1"/>
  <c r="EG26" i="1" s="1"/>
  <c r="EH26" i="1" s="1"/>
  <c r="EI26" i="1" s="1"/>
  <c r="EJ26" i="1" s="1"/>
  <c r="EK26" i="1" s="1"/>
  <c r="EL26" i="1" s="1"/>
  <c r="EM26" i="1" s="1"/>
  <c r="EC14" i="1"/>
  <c r="ED14" i="1" s="1"/>
  <c r="EE14" i="1" s="1"/>
  <c r="EF14" i="1" s="1"/>
  <c r="EG14" i="1" s="1"/>
  <c r="EH14" i="1" s="1"/>
  <c r="EI14" i="1" s="1"/>
  <c r="EJ14" i="1" s="1"/>
  <c r="EK14" i="1" s="1"/>
  <c r="EL14" i="1" s="1"/>
  <c r="EM14" i="1" s="1"/>
  <c r="DY27" i="1" l="1"/>
  <c r="DS44" i="1" l="1"/>
  <c r="DT44" i="1" s="1"/>
  <c r="DU44" i="1" s="1"/>
  <c r="DV44" i="1" s="1"/>
  <c r="DW44" i="1" s="1"/>
  <c r="DX44" i="1" s="1"/>
  <c r="DY44" i="1" s="1"/>
  <c r="DZ44" i="1" s="1"/>
  <c r="DP84" i="1"/>
  <c r="DQ84" i="1" s="1"/>
  <c r="DR84" i="1" s="1"/>
  <c r="DS84" i="1" s="1"/>
  <c r="DT84" i="1" s="1"/>
  <c r="DU84" i="1" s="1"/>
  <c r="DV84" i="1" s="1"/>
  <c r="DW84" i="1" s="1"/>
  <c r="DX84" i="1" s="1"/>
  <c r="DY84" i="1" s="1"/>
  <c r="DZ84" i="1" s="1"/>
  <c r="DP26" i="1"/>
  <c r="DQ26" i="1" s="1"/>
  <c r="DR26" i="1" s="1"/>
  <c r="DS26" i="1" s="1"/>
  <c r="DT26" i="1" s="1"/>
  <c r="DU26" i="1" s="1"/>
  <c r="DV26" i="1" s="1"/>
  <c r="DW26" i="1" s="1"/>
  <c r="DX26" i="1" s="1"/>
  <c r="DY26" i="1" s="1"/>
  <c r="DZ26" i="1" s="1"/>
  <c r="DP14" i="1"/>
  <c r="DQ14" i="1" s="1"/>
  <c r="DR14" i="1" s="1"/>
  <c r="DS14" i="1" s="1"/>
  <c r="DT14" i="1" s="1"/>
  <c r="DU14" i="1" s="1"/>
  <c r="DV14" i="1" s="1"/>
  <c r="DW14" i="1" s="1"/>
  <c r="DX14" i="1" s="1"/>
  <c r="DY14" i="1" s="1"/>
  <c r="DZ14" i="1" s="1"/>
  <c r="DQ4" i="1"/>
  <c r="DR4" i="1" s="1"/>
  <c r="DS4" i="1" s="1"/>
  <c r="DT4" i="1" s="1"/>
  <c r="DU4" i="1" s="1"/>
  <c r="DV4" i="1" s="1"/>
  <c r="DW4" i="1" s="1"/>
  <c r="DX4" i="1" s="1"/>
  <c r="DY4" i="1" s="1"/>
  <c r="DZ4" i="1" s="1"/>
  <c r="DC87" i="1" l="1"/>
  <c r="DG44" i="1" l="1"/>
  <c r="DH44" i="1" s="1"/>
  <c r="DI44" i="1" s="1"/>
  <c r="DJ44" i="1" s="1"/>
  <c r="DK44" i="1" s="1"/>
  <c r="DL44" i="1" s="1"/>
  <c r="DM44" i="1" s="1"/>
  <c r="DC84" i="1"/>
  <c r="DD84" i="1" s="1"/>
  <c r="DE84" i="1" s="1"/>
  <c r="DF84" i="1" s="1"/>
  <c r="DG84" i="1" s="1"/>
  <c r="DH84" i="1" s="1"/>
  <c r="DI84" i="1" s="1"/>
  <c r="DJ84" i="1" s="1"/>
  <c r="DK84" i="1" s="1"/>
  <c r="DL84" i="1" s="1"/>
  <c r="DM84" i="1" s="1"/>
  <c r="DC26" i="1"/>
  <c r="DD26" i="1" s="1"/>
  <c r="DE26" i="1" s="1"/>
  <c r="DF26" i="1" s="1"/>
  <c r="DG26" i="1" s="1"/>
  <c r="DH26" i="1" s="1"/>
  <c r="DI26" i="1" s="1"/>
  <c r="DJ26" i="1" s="1"/>
  <c r="DK26" i="1" s="1"/>
  <c r="DL26" i="1" s="1"/>
  <c r="DM26" i="1" s="1"/>
  <c r="DC14" i="1"/>
  <c r="DD14" i="1" s="1"/>
  <c r="DE14" i="1" s="1"/>
  <c r="DF14" i="1" s="1"/>
  <c r="DG14" i="1" s="1"/>
  <c r="DH14" i="1" s="1"/>
  <c r="DI14" i="1" s="1"/>
  <c r="DJ14" i="1" s="1"/>
  <c r="DK14" i="1" s="1"/>
  <c r="DL14" i="1" s="1"/>
  <c r="DM14" i="1" s="1"/>
  <c r="DD4" i="1"/>
  <c r="DE4" i="1" s="1"/>
  <c r="DF4" i="1" s="1"/>
  <c r="DG4" i="1" s="1"/>
  <c r="DH4" i="1" s="1"/>
  <c r="DI4" i="1" s="1"/>
  <c r="DJ4" i="1" s="1"/>
  <c r="DK4" i="1" s="1"/>
  <c r="DL4" i="1" s="1"/>
  <c r="DM4" i="1" s="1"/>
  <c r="CP84" i="1" l="1"/>
  <c r="CQ84" i="1" s="1"/>
  <c r="CR84" i="1" s="1"/>
  <c r="CS84" i="1" s="1"/>
  <c r="CT84" i="1" s="1"/>
  <c r="CU84" i="1" s="1"/>
  <c r="CV84" i="1" s="1"/>
  <c r="CW84" i="1" s="1"/>
  <c r="CX84" i="1" s="1"/>
  <c r="CY84" i="1" s="1"/>
  <c r="CZ84" i="1" s="1"/>
  <c r="CP26" i="1"/>
  <c r="CQ26" i="1" s="1"/>
  <c r="CR26" i="1" s="1"/>
  <c r="CS26" i="1" s="1"/>
  <c r="CT26" i="1" s="1"/>
  <c r="CU26" i="1" s="1"/>
  <c r="CV26" i="1" s="1"/>
  <c r="CW26" i="1" s="1"/>
  <c r="CX26" i="1" s="1"/>
  <c r="CY26" i="1" s="1"/>
  <c r="CZ26" i="1" s="1"/>
  <c r="CP14" i="1"/>
  <c r="CQ14" i="1" s="1"/>
  <c r="CR14" i="1" s="1"/>
  <c r="CS14" i="1" s="1"/>
  <c r="CT14" i="1" s="1"/>
  <c r="CU14" i="1" s="1"/>
  <c r="CV14" i="1" s="1"/>
  <c r="CW14" i="1" s="1"/>
  <c r="CX14" i="1" s="1"/>
  <c r="CY14" i="1" s="1"/>
  <c r="CZ14" i="1" s="1"/>
  <c r="CQ4" i="1"/>
  <c r="CR4" i="1" s="1"/>
  <c r="CS4" i="1" s="1"/>
  <c r="CT4" i="1" s="1"/>
  <c r="CU4" i="1" s="1"/>
  <c r="CV4" i="1" s="1"/>
  <c r="CW4" i="1" s="1"/>
  <c r="CX4" i="1" s="1"/>
  <c r="CY4" i="1" s="1"/>
  <c r="CZ4" i="1" s="1"/>
  <c r="AY39" i="1" l="1"/>
  <c r="AX39" i="1"/>
  <c r="AW39" i="1"/>
  <c r="AV39" i="1"/>
  <c r="AU39" i="1"/>
  <c r="AT39" i="1"/>
  <c r="AS39" i="1"/>
  <c r="AR39" i="1"/>
  <c r="AQ39" i="1"/>
  <c r="AP39" i="1"/>
  <c r="AO39" i="1"/>
  <c r="N2" i="1" l="1"/>
  <c r="B29" i="1"/>
  <c r="R29" i="1"/>
  <c r="Q29" i="1"/>
  <c r="P29" i="1"/>
  <c r="O29" i="1"/>
  <c r="M29" i="1"/>
  <c r="L29" i="1"/>
  <c r="K29" i="1"/>
  <c r="J29" i="1"/>
  <c r="I29" i="1"/>
  <c r="H29" i="1"/>
  <c r="G29" i="1"/>
  <c r="F29" i="1"/>
  <c r="E29" i="1"/>
  <c r="D29" i="1"/>
  <c r="C29" i="1"/>
  <c r="O45" i="1"/>
  <c r="C45" i="1"/>
  <c r="D45" i="1"/>
  <c r="E45" i="1"/>
  <c r="F45" i="1"/>
  <c r="G45" i="1"/>
  <c r="H45" i="1"/>
  <c r="I45" i="1"/>
  <c r="J45" i="1"/>
  <c r="K45" i="1"/>
  <c r="L45" i="1"/>
  <c r="M45" i="1"/>
  <c r="B45" i="1"/>
  <c r="U45" i="2"/>
  <c r="T45" i="2"/>
  <c r="S45" i="2"/>
  <c r="R45" i="2"/>
  <c r="Q45" i="2"/>
  <c r="P45" i="2"/>
  <c r="O45" i="2"/>
  <c r="M45" i="2"/>
  <c r="L45" i="2"/>
  <c r="K45" i="2"/>
  <c r="J45" i="2"/>
  <c r="I45" i="2"/>
  <c r="H45" i="2"/>
  <c r="G45" i="2"/>
  <c r="F45" i="2"/>
  <c r="E45" i="2"/>
  <c r="D45" i="2"/>
  <c r="C45" i="2"/>
  <c r="B45" i="2"/>
  <c r="U43" i="2"/>
  <c r="T43" i="2"/>
  <c r="S43" i="2"/>
  <c r="R43" i="2"/>
  <c r="Q43" i="2"/>
  <c r="P43" i="2"/>
  <c r="O43" i="2"/>
  <c r="M43" i="2"/>
  <c r="L43" i="2"/>
  <c r="K43" i="2"/>
  <c r="J43" i="2"/>
  <c r="I43" i="2"/>
  <c r="H43" i="2"/>
  <c r="G43" i="2"/>
  <c r="F43" i="2"/>
  <c r="E43" i="2"/>
  <c r="D43" i="2"/>
  <c r="C43" i="2"/>
  <c r="B43" i="2"/>
  <c r="U42" i="2"/>
  <c r="T42" i="2"/>
  <c r="S42" i="2"/>
  <c r="R42" i="2"/>
  <c r="Q42" i="2"/>
  <c r="P42" i="2"/>
  <c r="O42" i="2"/>
  <c r="M42" i="2"/>
  <c r="L42" i="2"/>
  <c r="K42" i="2"/>
  <c r="J42" i="2"/>
  <c r="I42" i="2"/>
  <c r="H42" i="2"/>
  <c r="G42" i="2"/>
  <c r="F42" i="2"/>
  <c r="E42" i="2"/>
  <c r="D42" i="2"/>
  <c r="C42" i="2"/>
  <c r="B42" i="2"/>
  <c r="S36" i="2"/>
  <c r="R34" i="2"/>
  <c r="S34" i="2" s="1"/>
  <c r="O25" i="2"/>
  <c r="M25" i="2"/>
  <c r="L25" i="2"/>
  <c r="K25" i="2"/>
  <c r="J25" i="2"/>
  <c r="I25" i="2"/>
  <c r="H25" i="2"/>
  <c r="G25" i="2"/>
  <c r="F25" i="2"/>
  <c r="E25" i="2"/>
  <c r="D25" i="2"/>
  <c r="C25" i="2"/>
  <c r="B25" i="2"/>
  <c r="R9" i="2"/>
  <c r="Q9" i="2"/>
  <c r="P9" i="2"/>
  <c r="O9" i="2"/>
  <c r="M9" i="2"/>
  <c r="L9" i="2"/>
  <c r="K9" i="2"/>
  <c r="J9" i="2"/>
  <c r="I9" i="2"/>
  <c r="H9" i="2"/>
  <c r="G9" i="2"/>
  <c r="F9" i="2"/>
  <c r="E9" i="2"/>
  <c r="D9" i="2"/>
  <c r="C9" i="2"/>
  <c r="B9" i="2"/>
  <c r="U8" i="2"/>
  <c r="T8" i="2"/>
  <c r="S8" i="2"/>
  <c r="R8" i="2"/>
  <c r="Q8" i="2"/>
  <c r="P8" i="2"/>
  <c r="O8" i="2"/>
  <c r="M8" i="2"/>
  <c r="L8" i="2"/>
  <c r="K8" i="2"/>
  <c r="J8" i="2"/>
  <c r="I8" i="2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<sst xmlns="http://schemas.openxmlformats.org/spreadsheetml/2006/main" count="347" uniqueCount="97">
  <si>
    <t>Dashboard</t>
  </si>
  <si>
    <t>RCE Filings</t>
  </si>
  <si>
    <t>Total UPRD Backlog</t>
  </si>
  <si>
    <t>RCE to FAOM (months)</t>
  </si>
  <si>
    <t>% RCE of Total</t>
  </si>
  <si>
    <t>Number of Allowances *</t>
  </si>
  <si>
    <t>Allowance rate without RCE abandonments *</t>
  </si>
  <si>
    <t>* These numbers are a cumulative number from beginning of FY (Oct 1st).</t>
  </si>
  <si>
    <t>2nd and subsequent RCE Filings</t>
  </si>
  <si>
    <t>UPRD Examiner Staff</t>
  </si>
  <si>
    <t>UPR Examiner Staff</t>
  </si>
  <si>
    <t>UPR Backlog per examiner</t>
  </si>
  <si>
    <t>Total UPR Filings</t>
  </si>
  <si>
    <t xml:space="preserve">UPR Allowance rate * </t>
  </si>
  <si>
    <t>Design Filings ~</t>
  </si>
  <si>
    <t>Design Backlog ~</t>
  </si>
  <si>
    <t>~ Pendency, Staffing levels, and Allowance rates vary little month to month in Designs</t>
  </si>
  <si>
    <t>UPR Backlog</t>
  </si>
  <si>
    <t>RCE Backlog</t>
  </si>
  <si>
    <t xml:space="preserve">+ This is the average months from filing to issue or final abandonment (no RCE abandonment) </t>
  </si>
  <si>
    <t>Months of Inventory</t>
  </si>
  <si>
    <t>Exchange Petitions received *</t>
  </si>
  <si>
    <t>Office of Petitions Pendency (months)</t>
  </si>
  <si>
    <t xml:space="preserve">     Green Tech Petitions approved %</t>
  </si>
  <si>
    <r>
      <t xml:space="preserve">Examiner Attritions </t>
    </r>
    <r>
      <rPr>
        <b/>
        <sz val="9"/>
        <rFont val="Arial"/>
        <family val="2"/>
      </rPr>
      <t>(less transfers &amp; retirees)</t>
    </r>
  </si>
  <si>
    <t>Reissue Filings</t>
  </si>
  <si>
    <t>Rexam FA Pendency (months)</t>
  </si>
  <si>
    <t>1st Quarter</t>
  </si>
  <si>
    <t>2nd Quarter</t>
  </si>
  <si>
    <t>3rd Quarter</t>
  </si>
  <si>
    <t>4th Quarter</t>
  </si>
  <si>
    <t>Percent of Staff attrited</t>
  </si>
  <si>
    <t>UPR Production Units</t>
  </si>
  <si>
    <t>UPR Production units per Examiner</t>
  </si>
  <si>
    <r>
      <t xml:space="preserve">Allow &amp; Final Comp Rate </t>
    </r>
    <r>
      <rPr>
        <b/>
        <sz val="9"/>
        <rFont val="Arial"/>
        <family val="2"/>
      </rPr>
      <t>(12 month rolling avg)</t>
    </r>
  </si>
  <si>
    <r>
      <t xml:space="preserve">Non Final Comp Rate </t>
    </r>
    <r>
      <rPr>
        <b/>
        <sz val="9"/>
        <rFont val="Arial"/>
        <family val="2"/>
      </rPr>
      <t>(12 month rolling avg)</t>
    </r>
  </si>
  <si>
    <t>Green Tech Petitions received</t>
  </si>
  <si>
    <t>Actions per disposal</t>
  </si>
  <si>
    <t>Amendment Processing Time (days)</t>
  </si>
  <si>
    <t>Last Examiner's Answer to Board Decisions</t>
  </si>
  <si>
    <t>Filing to Board Decisions (months)</t>
  </si>
  <si>
    <t>Number of Printer Rushes Over 30 Days in TC</t>
  </si>
  <si>
    <t>Inputs</t>
  </si>
  <si>
    <t>Level 2</t>
  </si>
  <si>
    <t>Quality</t>
  </si>
  <si>
    <t>Traditional UPR Pendency FA (months)</t>
  </si>
  <si>
    <t>Traditional UPR Total Pendency</t>
  </si>
  <si>
    <t>Total Pendency (with RCEs)</t>
  </si>
  <si>
    <t>Total Pendency (Using Notice of Allowance)</t>
  </si>
  <si>
    <t>Pendency</t>
  </si>
  <si>
    <t>Traditional First Action Pendency (months)</t>
  </si>
  <si>
    <t>Traditional Total Pendency (months)</t>
  </si>
  <si>
    <t>1600</t>
  </si>
  <si>
    <t>1700</t>
  </si>
  <si>
    <t>2100</t>
  </si>
  <si>
    <t>2400</t>
  </si>
  <si>
    <t>2600</t>
  </si>
  <si>
    <t>2800</t>
  </si>
  <si>
    <t>3600</t>
  </si>
  <si>
    <t>3700</t>
  </si>
  <si>
    <t>4100</t>
  </si>
  <si>
    <t>UPR Examiner Staff by Technology Center</t>
  </si>
  <si>
    <t>UPR Traditional First Action Pendency by Technology Center</t>
  </si>
  <si>
    <t>UPR Traditional Total Pendency by Technology Center</t>
  </si>
  <si>
    <t>UPR Traditional Total Pendency With RCEs by Technology Center</t>
  </si>
  <si>
    <t>Examiner Hires</t>
  </si>
  <si>
    <t>Staffing</t>
  </si>
  <si>
    <t>Current Attrition rate</t>
  </si>
  <si>
    <t>-</t>
  </si>
  <si>
    <t>Number of Final Rejections *</t>
  </si>
  <si>
    <t>UPR Production Units (cumulative)</t>
  </si>
  <si>
    <t>UPR First Action on Merits (cumulative)</t>
  </si>
  <si>
    <t>UPR Disposals (cumulative)</t>
  </si>
  <si>
    <t>Total Pendency Including RCEs</t>
  </si>
  <si>
    <t>Pendency From Filing to Board Decision (months)</t>
  </si>
  <si>
    <r>
      <t xml:space="preserve">Final Disposition Comp Rate </t>
    </r>
    <r>
      <rPr>
        <b/>
        <sz val="9"/>
        <rFont val="Arial"/>
        <family val="2"/>
      </rPr>
      <t>(12 month rolling avg)</t>
    </r>
  </si>
  <si>
    <r>
      <t xml:space="preserve">In-Process Comp Rate </t>
    </r>
    <r>
      <rPr>
        <b/>
        <sz val="9"/>
        <rFont val="Arial"/>
        <family val="2"/>
      </rPr>
      <t>(12 month rolling avg)</t>
    </r>
  </si>
  <si>
    <t>Pendency of RCEs (months)</t>
  </si>
  <si>
    <t>Pendency of Continuations (months)</t>
  </si>
  <si>
    <t>Pendency of Divisional Applications (months)</t>
  </si>
  <si>
    <t>Pendency from RCE Filing to Next Office Action (months)</t>
  </si>
  <si>
    <t>Clearing the Oldest Patent Applications (COPA)</t>
  </si>
  <si>
    <r>
      <t>Quality Index Report (QIR)</t>
    </r>
    <r>
      <rPr>
        <sz val="11"/>
        <rFont val="Arial"/>
        <family val="2"/>
      </rPr>
      <t xml:space="preserve"> </t>
    </r>
    <r>
      <rPr>
        <b/>
        <sz val="9"/>
        <rFont val="Arial"/>
        <family val="2"/>
      </rPr>
      <t>(12 month rolling avg)</t>
    </r>
  </si>
  <si>
    <t>2nd  Quarter</t>
  </si>
  <si>
    <t>Complete FAOM Review</t>
  </si>
  <si>
    <t>External Quality Survey</t>
  </si>
  <si>
    <t>Internal Quality Survey</t>
  </si>
  <si>
    <t>Quality Composite Score</t>
  </si>
  <si>
    <t xml:space="preserve">     % of Green Tech Petitions Approved</t>
  </si>
  <si>
    <t>COPA (2.0)</t>
  </si>
  <si>
    <t>Forward Looking First Action Pendency</t>
  </si>
  <si>
    <t>FAOM Search Review</t>
  </si>
  <si>
    <t xml:space="preserve">Examiner Attritions </t>
  </si>
  <si>
    <t>Design Unexamined Inventory~</t>
  </si>
  <si>
    <t>RCE Unexamined Inventory</t>
  </si>
  <si>
    <t>UPR Unexamined Inventory</t>
  </si>
  <si>
    <t>Serialized Filings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</si>
</sst>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.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7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1"/>
      <color indexed="10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68">
    <xf numFmtId="0" fontId="0" fillId="0" borderId="0" xfId="0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17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8" fillId="0" borderId="1" xfId="0" applyFont="1" applyFill="1" applyBorder="1"/>
    <xf numFmtId="165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quotePrefix="1" applyFont="1" applyFill="1" applyBorder="1"/>
    <xf numFmtId="3" fontId="6" fillId="0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8" fillId="0" borderId="0" xfId="0" applyFont="1" applyBorder="1"/>
    <xf numFmtId="3" fontId="9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/>
    </xf>
    <xf numFmtId="0" fontId="10" fillId="0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164" fontId="9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/>
    <xf numFmtId="0" fontId="6" fillId="0" borderId="1" xfId="0" applyFont="1" applyBorder="1" applyAlignment="1">
      <alignment horizontal="center" vertical="top"/>
    </xf>
    <xf numFmtId="0" fontId="8" fillId="3" borderId="1" xfId="0" applyFont="1" applyFill="1" applyBorder="1" applyAlignment="1">
      <alignment horizontal="center" wrapText="1"/>
    </xf>
    <xf numFmtId="17" fontId="8" fillId="3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/>
    <xf numFmtId="164" fontId="9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/>
    </xf>
    <xf numFmtId="3" fontId="6" fillId="3" borderId="1" xfId="1" applyNumberFormat="1" applyFont="1" applyFill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/>
    </xf>
    <xf numFmtId="10" fontId="6" fillId="0" borderId="1" xfId="0" applyNumberFormat="1" applyFont="1" applyBorder="1" applyAlignment="1">
      <alignment horizontal="center" vertical="top"/>
    </xf>
    <xf numFmtId="10" fontId="6" fillId="3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7" fontId="8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2" fontId="9" fillId="2" borderId="1" xfId="0" applyNumberFormat="1" applyFont="1" applyFill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167" fontId="9" fillId="3" borderId="1" xfId="0" applyNumberFormat="1" applyFont="1" applyFill="1" applyBorder="1" applyAlignment="1">
      <alignment horizontal="center"/>
    </xf>
    <xf numFmtId="167" fontId="9" fillId="2" borderId="1" xfId="0" applyNumberFormat="1" applyFont="1" applyFill="1" applyBorder="1" applyAlignment="1">
      <alignment horizontal="center"/>
    </xf>
    <xf numFmtId="167" fontId="9" fillId="0" borderId="1" xfId="0" applyNumberFormat="1" applyFont="1" applyBorder="1" applyAlignment="1">
      <alignment horizontal="center" vertical="center" wrapText="1"/>
    </xf>
    <xf numFmtId="167" fontId="9" fillId="3" borderId="1" xfId="0" applyNumberFormat="1" applyFont="1" applyFill="1" applyBorder="1" applyAlignment="1">
      <alignment horizontal="center" vertical="center" wrapText="1"/>
    </xf>
    <xf numFmtId="17" fontId="8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6" fontId="6" fillId="0" borderId="3" xfId="1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3" fontId="6" fillId="0" borderId="3" xfId="1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7" fontId="9" fillId="0" borderId="3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17" fontId="14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0" borderId="1" xfId="0" applyFont="1" applyBorder="1"/>
    <xf numFmtId="10" fontId="6" fillId="0" borderId="3" xfId="0" applyNumberFormat="1" applyFont="1" applyBorder="1" applyAlignment="1">
      <alignment horizontal="center" vertical="top"/>
    </xf>
    <xf numFmtId="10" fontId="6" fillId="3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8" fillId="0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0" xfId="0" applyFont="1" applyFill="1"/>
    <xf numFmtId="0" fontId="14" fillId="0" borderId="1" xfId="0" applyFont="1" applyFill="1" applyBorder="1" applyAlignment="1">
      <alignment horizontal="center" wrapText="1"/>
    </xf>
    <xf numFmtId="17" fontId="14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66" fontId="6" fillId="0" borderId="1" xfId="1" applyNumberFormat="1" applyFont="1" applyFill="1" applyBorder="1" applyAlignment="1">
      <alignment horizontal="center"/>
    </xf>
    <xf numFmtId="3" fontId="6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0" fontId="15" fillId="4" borderId="0" xfId="0" applyFont="1" applyFill="1" applyBorder="1" applyAlignment="1">
      <alignment wrapText="1"/>
    </xf>
    <xf numFmtId="2" fontId="9" fillId="4" borderId="0" xfId="0" applyNumberFormat="1" applyFont="1" applyFill="1" applyBorder="1" applyAlignment="1">
      <alignment horizontal="center"/>
    </xf>
    <xf numFmtId="0" fontId="0" fillId="4" borderId="0" xfId="0" applyFill="1"/>
    <xf numFmtId="165" fontId="15" fillId="4" borderId="0" xfId="0" applyNumberFormat="1" applyFont="1" applyFill="1"/>
    <xf numFmtId="0" fontId="8" fillId="4" borderId="0" xfId="0" applyFont="1" applyFill="1" applyAlignment="1">
      <alignment horizontal="center" wrapText="1"/>
    </xf>
    <xf numFmtId="0" fontId="0" fillId="4" borderId="0" xfId="0" applyFill="1" applyAlignment="1"/>
    <xf numFmtId="0" fontId="6" fillId="4" borderId="0" xfId="0" applyFont="1" applyFill="1"/>
    <xf numFmtId="17" fontId="8" fillId="4" borderId="1" xfId="0" applyNumberFormat="1" applyFont="1" applyFill="1" applyBorder="1" applyAlignment="1">
      <alignment horizontal="center"/>
    </xf>
    <xf numFmtId="17" fontId="8" fillId="4" borderId="3" xfId="0" applyNumberFormat="1" applyFont="1" applyFill="1" applyBorder="1" applyAlignment="1">
      <alignment horizontal="center"/>
    </xf>
    <xf numFmtId="17" fontId="14" fillId="4" borderId="1" xfId="0" applyNumberFormat="1" applyFont="1" applyFill="1" applyBorder="1" applyAlignment="1">
      <alignment horizontal="center"/>
    </xf>
    <xf numFmtId="0" fontId="8" fillId="4" borderId="1" xfId="0" applyFont="1" applyFill="1" applyBorder="1"/>
    <xf numFmtId="164" fontId="6" fillId="4" borderId="1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165" fontId="15" fillId="5" borderId="0" xfId="0" applyNumberFormat="1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6" fillId="5" borderId="0" xfId="0" applyFont="1" applyFill="1"/>
    <xf numFmtId="0" fontId="8" fillId="5" borderId="0" xfId="0" applyFont="1" applyFill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0" fillId="5" borderId="0" xfId="0" applyFill="1" applyAlignment="1"/>
    <xf numFmtId="0" fontId="14" fillId="5" borderId="1" xfId="0" applyFont="1" applyFill="1" applyBorder="1" applyAlignment="1">
      <alignment horizontal="center" wrapText="1"/>
    </xf>
    <xf numFmtId="17" fontId="8" fillId="5" borderId="1" xfId="0" applyNumberFormat="1" applyFont="1" applyFill="1" applyBorder="1" applyAlignment="1">
      <alignment horizontal="center"/>
    </xf>
    <xf numFmtId="17" fontId="8" fillId="5" borderId="3" xfId="0" applyNumberFormat="1" applyFont="1" applyFill="1" applyBorder="1" applyAlignment="1">
      <alignment horizontal="center"/>
    </xf>
    <xf numFmtId="17" fontId="14" fillId="5" borderId="1" xfId="0" applyNumberFormat="1" applyFont="1" applyFill="1" applyBorder="1" applyAlignment="1">
      <alignment horizontal="center"/>
    </xf>
    <xf numFmtId="0" fontId="8" fillId="5" borderId="1" xfId="0" applyFont="1" applyFill="1" applyBorder="1"/>
    <xf numFmtId="165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/>
    <xf numFmtId="3" fontId="6" fillId="6" borderId="1" xfId="0" applyNumberFormat="1" applyFont="1" applyFill="1" applyBorder="1" applyAlignment="1">
      <alignment horizontal="center"/>
    </xf>
    <xf numFmtId="3" fontId="6" fillId="6" borderId="1" xfId="1" applyNumberFormat="1" applyFont="1" applyFill="1" applyBorder="1" applyAlignment="1">
      <alignment horizontal="center"/>
    </xf>
    <xf numFmtId="3" fontId="6" fillId="6" borderId="3" xfId="1" applyNumberFormat="1" applyFont="1" applyFill="1" applyBorder="1" applyAlignment="1">
      <alignment horizontal="center"/>
    </xf>
    <xf numFmtId="165" fontId="15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6" fillId="6" borderId="0" xfId="0" applyFont="1" applyFill="1"/>
    <xf numFmtId="0" fontId="8" fillId="6" borderId="0" xfId="0" applyFont="1" applyFill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0" fillId="6" borderId="0" xfId="0" applyFill="1" applyAlignment="1"/>
    <xf numFmtId="0" fontId="14" fillId="6" borderId="1" xfId="0" applyFont="1" applyFill="1" applyBorder="1" applyAlignment="1">
      <alignment horizontal="center" wrapText="1"/>
    </xf>
    <xf numFmtId="17" fontId="8" fillId="6" borderId="1" xfId="0" applyNumberFormat="1" applyFont="1" applyFill="1" applyBorder="1" applyAlignment="1">
      <alignment horizontal="center"/>
    </xf>
    <xf numFmtId="17" fontId="8" fillId="6" borderId="3" xfId="0" applyNumberFormat="1" applyFont="1" applyFill="1" applyBorder="1" applyAlignment="1">
      <alignment horizontal="center"/>
    </xf>
    <xf numFmtId="17" fontId="14" fillId="6" borderId="1" xfId="0" applyNumberFormat="1" applyFont="1" applyFill="1" applyBorder="1" applyAlignment="1">
      <alignment horizontal="center"/>
    </xf>
    <xf numFmtId="3" fontId="6" fillId="6" borderId="3" xfId="0" applyNumberFormat="1" applyFont="1" applyFill="1" applyBorder="1" applyAlignment="1">
      <alignment horizontal="center"/>
    </xf>
    <xf numFmtId="3" fontId="6" fillId="6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/>
    </xf>
    <xf numFmtId="164" fontId="6" fillId="6" borderId="3" xfId="0" applyNumberFormat="1" applyFont="1" applyFill="1" applyBorder="1" applyAlignment="1">
      <alignment horizontal="center"/>
    </xf>
    <xf numFmtId="2" fontId="9" fillId="6" borderId="0" xfId="0" applyNumberFormat="1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/>
    <xf numFmtId="165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165" fontId="15" fillId="3" borderId="0" xfId="0" applyNumberFormat="1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/>
    <xf numFmtId="3" fontId="6" fillId="3" borderId="3" xfId="1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 wrapText="1"/>
    </xf>
    <xf numFmtId="0" fontId="0" fillId="3" borderId="0" xfId="0" applyFill="1" applyAlignment="1"/>
    <xf numFmtId="17" fontId="8" fillId="3" borderId="3" xfId="0" applyNumberFormat="1" applyFont="1" applyFill="1" applyBorder="1" applyAlignment="1">
      <alignment horizontal="center"/>
    </xf>
    <xf numFmtId="0" fontId="9" fillId="0" borderId="0" xfId="0" applyFont="1" applyFill="1"/>
    <xf numFmtId="0" fontId="0" fillId="3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6" fillId="5" borderId="1" xfId="0" applyFont="1" applyFill="1" applyBorder="1"/>
    <xf numFmtId="0" fontId="9" fillId="5" borderId="1" xfId="0" applyFont="1" applyFill="1" applyBorder="1" applyAlignment="1">
      <alignment horizontal="center"/>
    </xf>
    <xf numFmtId="167" fontId="9" fillId="5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 vertical="top"/>
    </xf>
    <xf numFmtId="3" fontId="6" fillId="3" borderId="3" xfId="0" applyNumberFormat="1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wrapText="1"/>
    </xf>
    <xf numFmtId="0" fontId="14" fillId="6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wrapText="1"/>
    </xf>
    <xf numFmtId="3" fontId="6" fillId="6" borderId="5" xfId="1" applyNumberFormat="1" applyFont="1" applyFill="1" applyBorder="1" applyAlignment="1">
      <alignment horizontal="center"/>
    </xf>
    <xf numFmtId="0" fontId="0" fillId="2" borderId="1" xfId="0" applyFill="1" applyBorder="1"/>
    <xf numFmtId="0" fontId="14" fillId="3" borderId="6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wrapText="1"/>
    </xf>
    <xf numFmtId="0" fontId="6" fillId="3" borderId="7" xfId="0" applyFont="1" applyFill="1" applyBorder="1"/>
    <xf numFmtId="0" fontId="6" fillId="2" borderId="4" xfId="0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0" fontId="6" fillId="3" borderId="3" xfId="0" applyNumberFormat="1" applyFont="1" applyFill="1" applyBorder="1" applyAlignment="1">
      <alignment horizontal="center" vertical="top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3" fontId="0" fillId="6" borderId="0" xfId="0" applyNumberFormat="1" applyFill="1"/>
    <xf numFmtId="0" fontId="8" fillId="3" borderId="8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164" fontId="10" fillId="6" borderId="1" xfId="0" applyNumberFormat="1" applyFont="1" applyFill="1" applyBorder="1"/>
    <xf numFmtId="164" fontId="6" fillId="6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3" fontId="9" fillId="3" borderId="1" xfId="0" quotePrefix="1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wrapText="1"/>
    </xf>
    <xf numFmtId="164" fontId="6" fillId="2" borderId="1" xfId="0" applyNumberFormat="1" applyFont="1" applyFill="1" applyBorder="1"/>
    <xf numFmtId="167" fontId="9" fillId="2" borderId="1" xfId="0" applyNumberFormat="1" applyFont="1" applyFill="1" applyBorder="1"/>
    <xf numFmtId="3" fontId="6" fillId="2" borderId="1" xfId="0" applyNumberFormat="1" applyFont="1" applyFill="1" applyBorder="1" applyAlignment="1">
      <alignment horizontal="center" vertical="top"/>
    </xf>
    <xf numFmtId="0" fontId="8" fillId="4" borderId="8" xfId="0" applyFont="1" applyFill="1" applyBorder="1" applyAlignment="1">
      <alignment horizontal="center" wrapText="1"/>
    </xf>
    <xf numFmtId="167" fontId="9" fillId="5" borderId="1" xfId="0" quotePrefix="1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0" xfId="0" applyFont="1" applyFill="1"/>
    <xf numFmtId="4" fontId="6" fillId="3" borderId="1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9" fillId="0" borderId="1" xfId="0" applyFont="1" applyBorder="1"/>
    <xf numFmtId="3" fontId="20" fillId="0" borderId="1" xfId="0" applyNumberFormat="1" applyFont="1" applyFill="1" applyBorder="1" applyAlignment="1">
      <alignment horizontal="center"/>
    </xf>
    <xf numFmtId="3" fontId="20" fillId="8" borderId="1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 vertical="center" wrapText="1"/>
    </xf>
    <xf numFmtId="3" fontId="20" fillId="8" borderId="1" xfId="0" applyNumberFormat="1" applyFont="1" applyFill="1" applyBorder="1" applyAlignment="1">
      <alignment horizontal="center" wrapText="1"/>
    </xf>
    <xf numFmtId="3" fontId="20" fillId="8" borderId="1" xfId="1" applyNumberFormat="1" applyFont="1" applyFill="1" applyBorder="1" applyAlignment="1">
      <alignment horizontal="center"/>
    </xf>
    <xf numFmtId="3" fontId="20" fillId="0" borderId="1" xfId="1" applyNumberFormat="1" applyFont="1" applyFill="1" applyBorder="1" applyAlignment="1">
      <alignment horizontal="center"/>
    </xf>
    <xf numFmtId="3" fontId="20" fillId="8" borderId="1" xfId="0" applyNumberFormat="1" applyFont="1" applyFill="1" applyBorder="1" applyAlignment="1">
      <alignment horizontal="center" vertical="center" wrapText="1"/>
    </xf>
    <xf numFmtId="3" fontId="20" fillId="7" borderId="1" xfId="0" applyNumberFormat="1" applyFont="1" applyFill="1" applyBorder="1" applyAlignment="1">
      <alignment horizontal="center"/>
    </xf>
    <xf numFmtId="3" fontId="9" fillId="9" borderId="1" xfId="0" applyNumberFormat="1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wrapText="1"/>
    </xf>
    <xf numFmtId="17" fontId="14" fillId="6" borderId="3" xfId="0" applyNumberFormat="1" applyFont="1" applyFill="1" applyBorder="1" applyAlignment="1">
      <alignment horizontal="center"/>
    </xf>
    <xf numFmtId="3" fontId="6" fillId="6" borderId="6" xfId="1" applyNumberFormat="1" applyFont="1" applyFill="1" applyBorder="1" applyAlignment="1">
      <alignment horizontal="center"/>
    </xf>
    <xf numFmtId="0" fontId="0" fillId="2" borderId="3" xfId="0" applyFill="1" applyBorder="1"/>
    <xf numFmtId="0" fontId="8" fillId="4" borderId="3" xfId="0" applyFont="1" applyFill="1" applyBorder="1" applyAlignment="1">
      <alignment horizontal="center" wrapText="1"/>
    </xf>
    <xf numFmtId="17" fontId="14" fillId="4" borderId="3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 vertical="center" wrapText="1"/>
    </xf>
    <xf numFmtId="3" fontId="20" fillId="8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17" fontId="14" fillId="6" borderId="10" xfId="0" applyNumberFormat="1" applyFont="1" applyFill="1" applyBorder="1" applyAlignment="1">
      <alignment horizontal="center"/>
    </xf>
    <xf numFmtId="3" fontId="6" fillId="6" borderId="10" xfId="1" applyNumberFormat="1" applyFont="1" applyFill="1" applyBorder="1" applyAlignment="1">
      <alignment horizontal="center"/>
    </xf>
    <xf numFmtId="3" fontId="6" fillId="6" borderId="11" xfId="1" applyNumberFormat="1" applyFont="1" applyFill="1" applyBorder="1" applyAlignment="1">
      <alignment horizontal="center"/>
    </xf>
    <xf numFmtId="164" fontId="6" fillId="6" borderId="10" xfId="0" applyNumberFormat="1" applyFont="1" applyFill="1" applyBorder="1" applyAlignment="1">
      <alignment horizontal="center"/>
    </xf>
    <xf numFmtId="0" fontId="0" fillId="2" borderId="10" xfId="0" applyFill="1" applyBorder="1"/>
    <xf numFmtId="17" fontId="14" fillId="4" borderId="10" xfId="0" applyNumberFormat="1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17" fontId="8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Fill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/>
    <xf numFmtId="3" fontId="16" fillId="2" borderId="5" xfId="0" applyNumberFormat="1" applyFont="1" applyFill="1" applyBorder="1" applyAlignment="1">
      <alignment horizontal="center"/>
    </xf>
    <xf numFmtId="164" fontId="0" fillId="2" borderId="5" xfId="0" applyNumberFormat="1" applyFill="1" applyBorder="1"/>
    <xf numFmtId="164" fontId="6" fillId="2" borderId="5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17" fontId="8" fillId="2" borderId="5" xfId="0" applyNumberFormat="1" applyFont="1" applyFill="1" applyBorder="1" applyAlignment="1">
      <alignment horizontal="center"/>
    </xf>
    <xf numFmtId="3" fontId="9" fillId="2" borderId="12" xfId="0" applyNumberFormat="1" applyFont="1" applyFill="1" applyBorder="1" applyAlignment="1">
      <alignment horizontal="center"/>
    </xf>
    <xf numFmtId="0" fontId="0" fillId="2" borderId="12" xfId="0" applyFill="1" applyBorder="1"/>
    <xf numFmtId="167" fontId="9" fillId="2" borderId="7" xfId="0" applyNumberFormat="1" applyFont="1" applyFill="1" applyBorder="1"/>
    <xf numFmtId="167" fontId="9" fillId="2" borderId="5" xfId="0" applyNumberFormat="1" applyFont="1" applyFill="1" applyBorder="1"/>
    <xf numFmtId="167" fontId="9" fillId="2" borderId="12" xfId="0" applyNumberFormat="1" applyFont="1" applyFill="1" applyBorder="1"/>
    <xf numFmtId="17" fontId="8" fillId="2" borderId="12" xfId="0" applyNumberFormat="1" applyFont="1" applyFill="1" applyBorder="1" applyAlignment="1">
      <alignment horizontal="center"/>
    </xf>
    <xf numFmtId="17" fontId="14" fillId="8" borderId="1" xfId="0" applyNumberFormat="1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  <xf numFmtId="3" fontId="6" fillId="8" borderId="1" xfId="0" applyNumberFormat="1" applyFont="1" applyFill="1" applyBorder="1" applyAlignment="1">
      <alignment horizontal="center"/>
    </xf>
    <xf numFmtId="3" fontId="9" fillId="8" borderId="1" xfId="0" applyNumberFormat="1" applyFont="1" applyFill="1" applyBorder="1" applyAlignment="1">
      <alignment horizontal="center" vertical="center" wrapText="1"/>
    </xf>
    <xf numFmtId="164" fontId="6" fillId="11" borderId="1" xfId="0" applyNumberFormat="1" applyFont="1" applyFill="1" applyBorder="1" applyAlignment="1">
      <alignment horizontal="center"/>
    </xf>
    <xf numFmtId="0" fontId="8" fillId="11" borderId="1" xfId="0" applyFont="1" applyFill="1" applyBorder="1"/>
    <xf numFmtId="165" fontId="6" fillId="11" borderId="1" xfId="0" applyNumberFormat="1" applyFont="1" applyFill="1" applyBorder="1" applyAlignment="1">
      <alignment horizontal="center"/>
    </xf>
    <xf numFmtId="165" fontId="6" fillId="11" borderId="3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/>
    </xf>
    <xf numFmtId="3" fontId="9" fillId="8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0" xfId="0" applyFont="1" applyFill="1"/>
    <xf numFmtId="0" fontId="0" fillId="0" borderId="1" xfId="0" applyFill="1" applyBorder="1"/>
    <xf numFmtId="0" fontId="8" fillId="12" borderId="1" xfId="0" applyFont="1" applyFill="1" applyBorder="1"/>
    <xf numFmtId="165" fontId="9" fillId="12" borderId="1" xfId="0" applyNumberFormat="1" applyFont="1" applyFill="1" applyBorder="1" applyAlignment="1">
      <alignment horizontal="center"/>
    </xf>
    <xf numFmtId="165" fontId="9" fillId="12" borderId="3" xfId="0" applyNumberFormat="1" applyFont="1" applyFill="1" applyBorder="1" applyAlignment="1">
      <alignment horizontal="center"/>
    </xf>
    <xf numFmtId="0" fontId="0" fillId="7" borderId="1" xfId="0" applyFill="1" applyBorder="1"/>
    <xf numFmtId="165" fontId="9" fillId="7" borderId="1" xfId="0" applyNumberFormat="1" applyFont="1" applyFill="1" applyBorder="1" applyAlignment="1">
      <alignment horizontal="center"/>
    </xf>
    <xf numFmtId="3" fontId="6" fillId="6" borderId="2" xfId="0" applyNumberFormat="1" applyFont="1" applyFill="1" applyBorder="1" applyAlignment="1">
      <alignment horizontal="center"/>
    </xf>
    <xf numFmtId="0" fontId="0" fillId="2" borderId="9" xfId="0" applyFill="1" applyBorder="1"/>
    <xf numFmtId="0" fontId="0" fillId="4" borderId="0" xfId="0" applyFill="1" applyBorder="1"/>
    <xf numFmtId="0" fontId="8" fillId="5" borderId="0" xfId="0" applyFont="1" applyFill="1" applyBorder="1" applyAlignment="1">
      <alignment horizontal="center" wrapText="1"/>
    </xf>
    <xf numFmtId="0" fontId="18" fillId="2" borderId="9" xfId="0" applyFont="1" applyFill="1" applyBorder="1"/>
    <xf numFmtId="0" fontId="0" fillId="0" borderId="0" xfId="0" applyFill="1" applyBorder="1"/>
    <xf numFmtId="17" fontId="14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/>
    <xf numFmtId="0" fontId="6" fillId="3" borderId="0" xfId="0" applyFont="1" applyFill="1" applyBorder="1"/>
    <xf numFmtId="3" fontId="6" fillId="3" borderId="2" xfId="1" applyNumberFormat="1" applyFont="1" applyFill="1" applyBorder="1" applyAlignment="1">
      <alignment horizontal="center"/>
    </xf>
    <xf numFmtId="0" fontId="19" fillId="5" borderId="1" xfId="0" applyFont="1" applyFill="1" applyBorder="1"/>
    <xf numFmtId="167" fontId="6" fillId="5" borderId="1" xfId="0" applyNumberFormat="1" applyFont="1" applyFill="1" applyBorder="1" applyAlignment="1">
      <alignment horizontal="center"/>
    </xf>
    <xf numFmtId="3" fontId="6" fillId="9" borderId="5" xfId="1" applyNumberFormat="1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3" fontId="6" fillId="9" borderId="1" xfId="1" applyNumberFormat="1" applyFont="1" applyFill="1" applyBorder="1" applyAlignment="1">
      <alignment horizontal="center"/>
    </xf>
    <xf numFmtId="17" fontId="14" fillId="13" borderId="1" xfId="0" applyNumberFormat="1" applyFont="1" applyFill="1" applyBorder="1" applyAlignment="1">
      <alignment horizontal="center"/>
    </xf>
    <xf numFmtId="17" fontId="14" fillId="12" borderId="1" xfId="0" applyNumberFormat="1" applyFont="1" applyFill="1" applyBorder="1" applyAlignment="1">
      <alignment horizontal="center"/>
    </xf>
    <xf numFmtId="0" fontId="0" fillId="0" borderId="4" xfId="0" applyFill="1" applyBorder="1"/>
    <xf numFmtId="0" fontId="8" fillId="8" borderId="1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 wrapText="1"/>
    </xf>
    <xf numFmtId="17" fontId="14" fillId="12" borderId="10" xfId="0" applyNumberFormat="1" applyFont="1" applyFill="1" applyBorder="1" applyAlignment="1">
      <alignment horizontal="center"/>
    </xf>
    <xf numFmtId="0" fontId="6" fillId="5" borderId="4" xfId="0" applyFont="1" applyFill="1" applyBorder="1"/>
    <xf numFmtId="0" fontId="14" fillId="12" borderId="1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6" fillId="3" borderId="6" xfId="0" applyFont="1" applyFill="1" applyBorder="1"/>
    <xf numFmtId="3" fontId="21" fillId="6" borderId="1" xfId="0" applyNumberFormat="1" applyFont="1" applyFill="1" applyBorder="1" applyAlignment="1">
      <alignment horizontal="center"/>
    </xf>
    <xf numFmtId="17" fontId="14" fillId="13" borderId="3" xfId="0" applyNumberFormat="1" applyFont="1" applyFill="1" applyBorder="1" applyAlignment="1">
      <alignment horizontal="center"/>
    </xf>
    <xf numFmtId="165" fontId="6" fillId="11" borderId="10" xfId="0" applyNumberFormat="1" applyFont="1" applyFill="1" applyBorder="1" applyAlignment="1">
      <alignment horizontal="center"/>
    </xf>
    <xf numFmtId="164" fontId="6" fillId="8" borderId="1" xfId="2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3" fontId="20" fillId="2" borderId="1" xfId="0" applyNumberFormat="1" applyFont="1" applyFill="1" applyBorder="1" applyAlignment="1">
      <alignment horizontal="center"/>
    </xf>
    <xf numFmtId="0" fontId="0" fillId="2" borderId="14" xfId="0" applyFill="1" applyBorder="1"/>
    <xf numFmtId="3" fontId="9" fillId="8" borderId="13" xfId="0" applyNumberFormat="1" applyFont="1" applyFill="1" applyBorder="1" applyAlignment="1">
      <alignment horizontal="center" vertical="center" wrapText="1"/>
    </xf>
    <xf numFmtId="3" fontId="20" fillId="6" borderId="1" xfId="0" applyNumberFormat="1" applyFont="1" applyFill="1" applyBorder="1" applyAlignment="1">
      <alignment horizontal="center"/>
    </xf>
    <xf numFmtId="17" fontId="14" fillId="0" borderId="1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0" fillId="2" borderId="8" xfId="0" applyFill="1" applyBorder="1"/>
    <xf numFmtId="0" fontId="9" fillId="5" borderId="1" xfId="0" applyNumberFormat="1" applyFont="1" applyFill="1" applyBorder="1" applyAlignment="1">
      <alignment horizontal="center"/>
    </xf>
    <xf numFmtId="3" fontId="6" fillId="8" borderId="1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wrapText="1"/>
    </xf>
    <xf numFmtId="3" fontId="21" fillId="6" borderId="1" xfId="1" applyNumberFormat="1" applyFont="1" applyFill="1" applyBorder="1" applyAlignment="1">
      <alignment horizontal="center"/>
    </xf>
    <xf numFmtId="9" fontId="6" fillId="9" borderId="5" xfId="2" applyFont="1" applyFill="1" applyBorder="1" applyAlignment="1">
      <alignment horizontal="center"/>
    </xf>
    <xf numFmtId="3" fontId="16" fillId="6" borderId="1" xfId="0" applyNumberFormat="1" applyFont="1" applyFill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165" fontId="6" fillId="7" borderId="1" xfId="0" applyNumberFormat="1" applyFont="1" applyFill="1" applyBorder="1" applyAlignment="1">
      <alignment horizontal="center"/>
    </xf>
    <xf numFmtId="3" fontId="20" fillId="6" borderId="1" xfId="1" applyNumberFormat="1" applyFont="1" applyFill="1" applyBorder="1" applyAlignment="1">
      <alignment horizontal="center"/>
    </xf>
    <xf numFmtId="3" fontId="6" fillId="10" borderId="1" xfId="0" applyNumberFormat="1" applyFont="1" applyFill="1" applyBorder="1" applyAlignment="1">
      <alignment horizontal="center"/>
    </xf>
    <xf numFmtId="3" fontId="9" fillId="10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/>
  </cellXfs>
  <cellStyles count="20">
    <cellStyle name="Comma" xfId="1" builtinId="3"/>
    <cellStyle name="Hyperlink 2" xfId="4"/>
    <cellStyle name="Normal" xfId="0" builtinId="0"/>
    <cellStyle name="Normal 2" xfId="5"/>
    <cellStyle name="Normal 3" xfId="6"/>
    <cellStyle name="Normal 3 2" xfId="7"/>
    <cellStyle name="Normal 3 2 2" xfId="12"/>
    <cellStyle name="Normal 3 2 3" xfId="16"/>
    <cellStyle name="Normal 3 3" xfId="8"/>
    <cellStyle name="Normal 3 3 2" xfId="13"/>
    <cellStyle name="Normal 3 3 3" xfId="17"/>
    <cellStyle name="Normal 3 4" xfId="9"/>
    <cellStyle name="Normal 3 4 2" xfId="14"/>
    <cellStyle name="Normal 3 4 3" xfId="18"/>
    <cellStyle name="Normal 3 5" xfId="11"/>
    <cellStyle name="Normal 3 6" xfId="15"/>
    <cellStyle name="Normal 4" xfId="3"/>
    <cellStyle name="Normal 5" xfId="19"/>
    <cellStyle name="Percent" xfId="2" builtinId="5"/>
    <cellStyle name="Percent 2" xfId="10"/>
  </cellStyles>
  <dxfs count="0"/>
  <tableStyles count="0" defaultTableStyle="TableStyleMedium2" defaultPivotStyle="PivotStyleLight16"/>
  <colors>
    <mruColors>
      <color rgb="FF66FFCC"/>
      <color rgb="FFFFFF99"/>
      <color rgb="FF99CCFF"/>
      <color rgb="FFFFFFCC"/>
      <color rgb="FFCCFFCC"/>
      <color rgb="FF99FF99"/>
      <color rgb="FF99FFCC"/>
      <color rgb="FF99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UPR Production Units per Examiner
</a:t>
            </a:r>
          </a:p>
        </c:rich>
      </c:tx>
      <c:layout>
        <c:manualLayout>
          <c:xMode val="edge"/>
          <c:yMode val="edge"/>
          <c:x val="0.34646767659477345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554379374880169E-2"/>
          <c:y val="0.17451013807854257"/>
          <c:w val="0.93342453230121936"/>
          <c:h val="0.6784326716311880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('Level 1 and Level 2'!#REF!,'Level 1 and Level 2'!#REF!)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'Level 1 and Level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('Level 1 and Level 2'!#REF!,'Level 1 and Level 2'!#REF!)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418-4B99-8738-35AB9169E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07744"/>
        <c:axId val="514509312"/>
      </c:lineChart>
      <c:catAx>
        <c:axId val="5145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450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4509312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45077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820680702955605"/>
          <c:y val="0.93725675467037206"/>
          <c:w val="0.29211970786260416"/>
          <c:h val="4.90196078431373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55</xdr:row>
      <xdr:rowOff>123825</xdr:rowOff>
    </xdr:from>
    <xdr:to>
      <xdr:col>8</xdr:col>
      <xdr:colOff>123825</xdr:colOff>
      <xdr:row>82</xdr:row>
      <xdr:rowOff>95250</xdr:rowOff>
    </xdr:to>
    <xdr:graphicFrame macro="">
      <xdr:nvGraphicFramePr>
        <xdr:cNvPr id="2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03"/>
  <sheetViews>
    <sheetView tabSelected="1" zoomScale="90" zoomScaleNormal="90" workbookViewId="0">
      <pane xSplit="1" topLeftCell="DS1" activePane="topRight" state="frozen"/>
      <selection pane="topRight" activeCell="EH48" sqref="EH48"/>
    </sheetView>
  </sheetViews>
  <sheetFormatPr defaultColWidth="9.140625" defaultRowHeight="14.25" x14ac:dyDescent="0.2"/>
  <cols>
    <col min="1" max="1" width="48.28515625" customWidth="1"/>
    <col min="2" max="2" width="8.85546875" customWidth="1"/>
    <col min="3" max="10" width="8.7109375" customWidth="1"/>
    <col min="11" max="11" width="9.5703125" customWidth="1"/>
    <col min="12" max="12" width="8.7109375" customWidth="1"/>
    <col min="13" max="13" width="11.42578125" customWidth="1"/>
    <col min="14" max="14" width="1.42578125" customWidth="1"/>
    <col min="15" max="15" width="8.7109375" customWidth="1"/>
    <col min="16" max="16" width="8.7109375" style="20" customWidth="1"/>
    <col min="17" max="18" width="8.7109375" customWidth="1"/>
    <col min="19" max="19" width="9.85546875" bestFit="1" customWidth="1"/>
    <col min="20" max="20" width="10.85546875" style="2" bestFit="1" customWidth="1"/>
    <col min="21" max="21" width="10.85546875" style="113" bestFit="1" customWidth="1"/>
    <col min="22" max="23" width="11.5703125" style="191" bestFit="1" customWidth="1"/>
    <col min="24" max="24" width="9.5703125" style="191" bestFit="1" customWidth="1"/>
    <col min="25" max="25" width="10.7109375" style="191" bestFit="1" customWidth="1"/>
    <col min="26" max="26" width="10.5703125" style="191" bestFit="1" customWidth="1"/>
    <col min="27" max="27" width="1" style="191" customWidth="1"/>
    <col min="28" max="28" width="10.42578125" style="191" bestFit="1" customWidth="1"/>
    <col min="29" max="29" width="11.28515625" style="191" bestFit="1" customWidth="1"/>
    <col min="30" max="30" width="10.85546875" style="191" bestFit="1" customWidth="1"/>
    <col min="31" max="31" width="10" style="191" bestFit="1" customWidth="1"/>
    <col min="32" max="34" width="10.42578125" style="191" bestFit="1" customWidth="1"/>
    <col min="35" max="35" width="10.85546875" style="191" bestFit="1" customWidth="1"/>
    <col min="36" max="36" width="10.42578125" style="191" bestFit="1" customWidth="1"/>
    <col min="37" max="37" width="10" style="191" bestFit="1" customWidth="1"/>
    <col min="38" max="38" width="10.42578125" style="191" bestFit="1" customWidth="1"/>
    <col min="39" max="39" width="11" style="191" bestFit="1" customWidth="1"/>
    <col min="40" max="40" width="0.7109375" style="191" customWidth="1"/>
    <col min="41" max="41" width="11.42578125" style="191" bestFit="1" customWidth="1"/>
    <col min="42" max="42" width="10.7109375" style="191" bestFit="1" customWidth="1"/>
    <col min="43" max="43" width="10.5703125" style="191" bestFit="1" customWidth="1"/>
    <col min="44" max="44" width="11" style="191" bestFit="1" customWidth="1"/>
    <col min="45" max="45" width="11.42578125" style="191" bestFit="1" customWidth="1"/>
    <col min="46" max="46" width="9.7109375" style="191" bestFit="1" customWidth="1"/>
    <col min="47" max="51" width="9.140625" style="191"/>
    <col min="52" max="52" width="9.140625" style="191" customWidth="1"/>
    <col min="53" max="53" width="0.7109375" style="191" customWidth="1"/>
    <col min="54" max="65" width="9.140625" style="191"/>
    <col min="66" max="66" width="0.85546875" style="191" customWidth="1"/>
    <col min="67" max="78" width="9.140625" style="191"/>
    <col min="79" max="79" width="0.85546875" style="191" customWidth="1"/>
    <col min="80" max="91" width="9.140625" style="191"/>
    <col min="92" max="92" width="0.85546875" style="191" customWidth="1"/>
    <col min="93" max="104" width="9.140625" style="191"/>
    <col min="105" max="105" width="0.85546875" style="191" customWidth="1"/>
    <col min="106" max="117" width="9.140625" style="191"/>
    <col min="118" max="118" width="0.85546875" style="191" customWidth="1"/>
    <col min="119" max="121" width="9.140625" style="191"/>
    <col min="122" max="122" width="10.140625" style="191" bestFit="1" customWidth="1"/>
    <col min="123" max="130" width="9.140625" style="191"/>
    <col min="131" max="131" width="0.85546875" style="191" customWidth="1"/>
    <col min="132" max="143" width="9.140625" style="191"/>
    <col min="144" max="144" width="0.7109375" style="191" customWidth="1"/>
    <col min="145" max="16384" width="9.140625" style="191"/>
  </cols>
  <sheetData>
    <row r="1" spans="1:144" ht="26.25" x14ac:dyDescent="0.4">
      <c r="A1" s="169" t="s">
        <v>42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1"/>
      <c r="Q1" s="170"/>
      <c r="R1" s="170"/>
      <c r="S1" s="170"/>
      <c r="T1" s="172"/>
      <c r="U1" s="172"/>
      <c r="V1" s="170"/>
      <c r="W1" s="170"/>
      <c r="X1" s="170"/>
      <c r="Y1" s="170"/>
      <c r="Z1" s="170"/>
      <c r="AA1" s="285"/>
      <c r="AB1" s="170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85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85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290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290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290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290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290"/>
      <c r="DO1" s="172"/>
      <c r="DP1" s="172"/>
      <c r="DQ1" s="172"/>
      <c r="DR1" s="172"/>
      <c r="DS1" s="172"/>
      <c r="DT1" s="172"/>
      <c r="DU1" s="172"/>
      <c r="DV1" s="172"/>
      <c r="DW1" s="172"/>
      <c r="DX1" s="172"/>
      <c r="DY1" s="172"/>
      <c r="DZ1" s="172"/>
      <c r="EA1" s="290"/>
      <c r="EB1" s="172"/>
      <c r="EC1" s="172"/>
      <c r="ED1" s="172"/>
      <c r="EE1" s="172"/>
      <c r="EF1" s="172"/>
      <c r="EG1" s="172"/>
      <c r="EH1" s="172"/>
      <c r="EI1" s="172"/>
      <c r="EJ1" s="172"/>
      <c r="EK1" s="172"/>
      <c r="EL1" s="172"/>
      <c r="EM1" s="172"/>
      <c r="EN1" s="290"/>
    </row>
    <row r="2" spans="1:144" ht="26.25" x14ac:dyDescent="0.4">
      <c r="A2" s="169" t="s">
        <v>43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>
        <f>M6+N6</f>
        <v>138189</v>
      </c>
      <c r="O2" s="170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86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86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17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293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293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293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293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293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293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293"/>
    </row>
    <row r="3" spans="1:144" ht="31.5" customHeight="1" x14ac:dyDescent="0.25">
      <c r="A3" s="173"/>
      <c r="B3" s="173"/>
      <c r="C3" s="173"/>
      <c r="D3" s="174" t="s">
        <v>27</v>
      </c>
      <c r="E3" s="173"/>
      <c r="F3" s="173"/>
      <c r="G3" s="174" t="s">
        <v>28</v>
      </c>
      <c r="H3" s="173"/>
      <c r="I3" s="173"/>
      <c r="J3" s="174" t="s">
        <v>29</v>
      </c>
      <c r="K3" s="173"/>
      <c r="L3" s="173"/>
      <c r="M3" s="174" t="s">
        <v>30</v>
      </c>
      <c r="N3" s="173"/>
      <c r="O3" s="173"/>
      <c r="P3" s="173"/>
      <c r="Q3" s="174" t="s">
        <v>27</v>
      </c>
      <c r="R3" s="175"/>
      <c r="S3" s="175"/>
      <c r="T3" s="176" t="s">
        <v>28</v>
      </c>
      <c r="U3" s="211"/>
      <c r="V3" s="170"/>
      <c r="W3" s="176" t="s">
        <v>29</v>
      </c>
      <c r="X3" s="170"/>
      <c r="Y3" s="170"/>
      <c r="Z3" s="259" t="s">
        <v>30</v>
      </c>
      <c r="AA3" s="286"/>
      <c r="AB3" s="170"/>
      <c r="AC3" s="170"/>
      <c r="AD3" s="174" t="s">
        <v>27</v>
      </c>
      <c r="AE3" s="170"/>
      <c r="AF3" s="170"/>
      <c r="AG3" s="174" t="s">
        <v>28</v>
      </c>
      <c r="AH3" s="228"/>
      <c r="AI3" s="228"/>
      <c r="AJ3" s="176" t="s">
        <v>29</v>
      </c>
      <c r="AK3" s="228"/>
      <c r="AL3" s="228"/>
      <c r="AM3" s="176" t="s">
        <v>30</v>
      </c>
      <c r="AN3" s="286"/>
      <c r="AO3" s="172"/>
      <c r="AP3" s="172"/>
      <c r="AQ3" s="174" t="s">
        <v>27</v>
      </c>
      <c r="AR3" s="172"/>
      <c r="AS3" s="172"/>
      <c r="AT3" s="174" t="s">
        <v>28</v>
      </c>
      <c r="AU3" s="172"/>
      <c r="AV3" s="172"/>
      <c r="AW3" s="176" t="s">
        <v>29</v>
      </c>
      <c r="AX3" s="228"/>
      <c r="AY3" s="228"/>
      <c r="AZ3" s="176" t="s">
        <v>30</v>
      </c>
      <c r="BA3" s="217"/>
      <c r="BB3" s="172"/>
      <c r="BC3" s="172"/>
      <c r="BD3" s="174" t="s">
        <v>27</v>
      </c>
      <c r="BE3" s="172"/>
      <c r="BF3" s="172"/>
      <c r="BG3" s="174" t="s">
        <v>28</v>
      </c>
      <c r="BH3" s="172"/>
      <c r="BI3" s="172"/>
      <c r="BJ3" s="176" t="s">
        <v>29</v>
      </c>
      <c r="BK3" s="228"/>
      <c r="BL3" s="228"/>
      <c r="BM3" s="176" t="s">
        <v>30</v>
      </c>
      <c r="BN3" s="293"/>
      <c r="BO3" s="172"/>
      <c r="BP3" s="172"/>
      <c r="BQ3" s="174" t="s">
        <v>27</v>
      </c>
      <c r="BR3" s="172"/>
      <c r="BS3" s="172"/>
      <c r="BT3" s="174" t="s">
        <v>28</v>
      </c>
      <c r="BU3" s="172"/>
      <c r="BV3" s="172"/>
      <c r="BW3" s="176" t="s">
        <v>29</v>
      </c>
      <c r="BX3" s="228"/>
      <c r="BY3" s="228"/>
      <c r="BZ3" s="176" t="s">
        <v>30</v>
      </c>
      <c r="CA3" s="293"/>
      <c r="CB3" s="172"/>
      <c r="CC3" s="172"/>
      <c r="CD3" s="174" t="s">
        <v>27</v>
      </c>
      <c r="CE3" s="172"/>
      <c r="CF3" s="172"/>
      <c r="CG3" s="174" t="s">
        <v>28</v>
      </c>
      <c r="CH3" s="172"/>
      <c r="CI3" s="172"/>
      <c r="CJ3" s="176" t="s">
        <v>29</v>
      </c>
      <c r="CK3" s="228"/>
      <c r="CL3" s="228"/>
      <c r="CM3" s="176" t="s">
        <v>30</v>
      </c>
      <c r="CN3" s="293"/>
      <c r="CO3" s="172"/>
      <c r="CP3" s="172"/>
      <c r="CQ3" s="174" t="s">
        <v>27</v>
      </c>
      <c r="CR3" s="172"/>
      <c r="CS3" s="172"/>
      <c r="CT3" s="174" t="s">
        <v>28</v>
      </c>
      <c r="CU3" s="172"/>
      <c r="CV3" s="172"/>
      <c r="CW3" s="176" t="s">
        <v>29</v>
      </c>
      <c r="CX3" s="228"/>
      <c r="CY3" s="228"/>
      <c r="CZ3" s="176" t="s">
        <v>30</v>
      </c>
      <c r="DA3" s="293"/>
      <c r="DB3" s="172"/>
      <c r="DC3" s="172"/>
      <c r="DD3" s="174" t="s">
        <v>27</v>
      </c>
      <c r="DE3" s="172"/>
      <c r="DF3" s="172"/>
      <c r="DG3" s="174" t="s">
        <v>28</v>
      </c>
      <c r="DH3" s="172"/>
      <c r="DI3" s="172"/>
      <c r="DJ3" s="176" t="s">
        <v>29</v>
      </c>
      <c r="DK3" s="228"/>
      <c r="DL3" s="228"/>
      <c r="DM3" s="176" t="s">
        <v>30</v>
      </c>
      <c r="DN3" s="293"/>
      <c r="DO3" s="172"/>
      <c r="DP3" s="172"/>
      <c r="DQ3" s="174" t="s">
        <v>27</v>
      </c>
      <c r="DR3" s="172"/>
      <c r="DS3" s="172"/>
      <c r="DT3" s="174" t="s">
        <v>28</v>
      </c>
      <c r="DU3" s="172"/>
      <c r="DV3" s="172"/>
      <c r="DW3" s="176" t="s">
        <v>29</v>
      </c>
      <c r="DX3" s="228"/>
      <c r="DY3" s="228"/>
      <c r="DZ3" s="176" t="s">
        <v>30</v>
      </c>
      <c r="EA3" s="293"/>
      <c r="EB3" s="172"/>
      <c r="EC3" s="172"/>
      <c r="ED3" s="174" t="s">
        <v>27</v>
      </c>
      <c r="EE3" s="172"/>
      <c r="EF3" s="172"/>
      <c r="EG3" s="174" t="s">
        <v>28</v>
      </c>
      <c r="EH3" s="172"/>
      <c r="EI3" s="172"/>
      <c r="EJ3" s="176" t="s">
        <v>29</v>
      </c>
      <c r="EK3" s="228"/>
      <c r="EL3" s="228"/>
      <c r="EM3" s="176" t="s">
        <v>30</v>
      </c>
      <c r="EN3" s="293"/>
    </row>
    <row r="4" spans="1:144" ht="15" x14ac:dyDescent="0.25">
      <c r="A4" s="172"/>
      <c r="B4" s="177">
        <v>39722</v>
      </c>
      <c r="C4" s="177">
        <v>39753</v>
      </c>
      <c r="D4" s="177">
        <v>39783</v>
      </c>
      <c r="E4" s="177">
        <v>39814</v>
      </c>
      <c r="F4" s="177">
        <v>39845</v>
      </c>
      <c r="G4" s="177">
        <v>39873</v>
      </c>
      <c r="H4" s="177">
        <v>39904</v>
      </c>
      <c r="I4" s="177">
        <v>39934</v>
      </c>
      <c r="J4" s="177">
        <v>39965</v>
      </c>
      <c r="K4" s="177">
        <v>39995</v>
      </c>
      <c r="L4" s="177">
        <v>40026</v>
      </c>
      <c r="M4" s="177">
        <v>40057</v>
      </c>
      <c r="N4" s="68"/>
      <c r="O4" s="177">
        <v>40087</v>
      </c>
      <c r="P4" s="177">
        <v>40118</v>
      </c>
      <c r="Q4" s="177">
        <v>40148</v>
      </c>
      <c r="R4" s="177">
        <v>40179</v>
      </c>
      <c r="S4" s="178">
        <v>40210</v>
      </c>
      <c r="T4" s="179">
        <v>40238</v>
      </c>
      <c r="U4" s="179">
        <v>40278</v>
      </c>
      <c r="V4" s="179">
        <v>40308</v>
      </c>
      <c r="W4" s="179">
        <v>40339</v>
      </c>
      <c r="X4" s="179">
        <v>40369</v>
      </c>
      <c r="Y4" s="179">
        <v>40400</v>
      </c>
      <c r="Z4" s="260">
        <v>40431</v>
      </c>
      <c r="AA4" s="286"/>
      <c r="AB4" s="271">
        <v>40461</v>
      </c>
      <c r="AC4" s="179">
        <v>40492</v>
      </c>
      <c r="AD4" s="179">
        <v>40522</v>
      </c>
      <c r="AE4" s="179">
        <v>40553</v>
      </c>
      <c r="AF4" s="179">
        <v>40584</v>
      </c>
      <c r="AG4" s="179">
        <v>40612</v>
      </c>
      <c r="AH4" s="179">
        <v>40643</v>
      </c>
      <c r="AI4" s="179">
        <v>40673</v>
      </c>
      <c r="AJ4" s="179">
        <v>40704</v>
      </c>
      <c r="AK4" s="179">
        <v>40735</v>
      </c>
      <c r="AL4" s="179">
        <v>40766</v>
      </c>
      <c r="AM4" s="179">
        <v>40797</v>
      </c>
      <c r="AN4" s="286"/>
      <c r="AO4" s="179">
        <v>40827</v>
      </c>
      <c r="AP4" s="179">
        <v>40858</v>
      </c>
      <c r="AQ4" s="179">
        <v>40888</v>
      </c>
      <c r="AR4" s="179">
        <v>40919</v>
      </c>
      <c r="AS4" s="179">
        <v>40950</v>
      </c>
      <c r="AT4" s="179">
        <v>40979</v>
      </c>
      <c r="AU4" s="179">
        <v>41010</v>
      </c>
      <c r="AV4" s="179">
        <v>41040</v>
      </c>
      <c r="AW4" s="179">
        <v>41071</v>
      </c>
      <c r="AX4" s="179">
        <v>41101</v>
      </c>
      <c r="AY4" s="179">
        <v>41132</v>
      </c>
      <c r="AZ4" s="179">
        <v>41163</v>
      </c>
      <c r="BA4" s="217"/>
      <c r="BB4" s="333">
        <v>41193</v>
      </c>
      <c r="BC4" s="333">
        <v>41224</v>
      </c>
      <c r="BD4" s="333">
        <v>41254</v>
      </c>
      <c r="BE4" s="333">
        <v>41285</v>
      </c>
      <c r="BF4" s="333">
        <v>41316</v>
      </c>
      <c r="BG4" s="333">
        <v>41344</v>
      </c>
      <c r="BH4" s="333">
        <v>41375</v>
      </c>
      <c r="BI4" s="333">
        <v>41405</v>
      </c>
      <c r="BJ4" s="333">
        <v>41436</v>
      </c>
      <c r="BK4" s="333">
        <v>41466</v>
      </c>
      <c r="BL4" s="333">
        <v>41497</v>
      </c>
      <c r="BM4" s="344">
        <v>41528</v>
      </c>
      <c r="BN4" s="217"/>
      <c r="BO4" s="333">
        <v>41558</v>
      </c>
      <c r="BP4" s="333">
        <v>41589</v>
      </c>
      <c r="BQ4" s="333">
        <v>41619</v>
      </c>
      <c r="BR4" s="333">
        <v>41650</v>
      </c>
      <c r="BS4" s="333">
        <v>41681</v>
      </c>
      <c r="BT4" s="333">
        <v>41709</v>
      </c>
      <c r="BU4" s="333">
        <v>41740</v>
      </c>
      <c r="BV4" s="333">
        <v>41770</v>
      </c>
      <c r="BW4" s="333">
        <v>41801</v>
      </c>
      <c r="BX4" s="333">
        <v>41831</v>
      </c>
      <c r="BY4" s="333">
        <v>41862</v>
      </c>
      <c r="BZ4" s="344">
        <v>41893</v>
      </c>
      <c r="CA4" s="217"/>
      <c r="CB4" s="333">
        <v>41923</v>
      </c>
      <c r="CC4" s="333">
        <v>41954</v>
      </c>
      <c r="CD4" s="333">
        <v>41984</v>
      </c>
      <c r="CE4" s="333">
        <v>42015</v>
      </c>
      <c r="CF4" s="333">
        <v>42046</v>
      </c>
      <c r="CG4" s="333">
        <v>42074</v>
      </c>
      <c r="CH4" s="333">
        <v>42105</v>
      </c>
      <c r="CI4" s="333">
        <v>42135</v>
      </c>
      <c r="CJ4" s="333">
        <v>42166</v>
      </c>
      <c r="CK4" s="333">
        <v>42196</v>
      </c>
      <c r="CL4" s="333">
        <v>42227</v>
      </c>
      <c r="CM4" s="344">
        <v>42258</v>
      </c>
      <c r="CN4" s="217"/>
      <c r="CO4" s="333">
        <v>42288</v>
      </c>
      <c r="CP4" s="333">
        <v>42319</v>
      </c>
      <c r="CQ4" s="333">
        <f>CP4+31</f>
        <v>42350</v>
      </c>
      <c r="CR4" s="333">
        <f>CQ4+31</f>
        <v>42381</v>
      </c>
      <c r="CS4" s="333">
        <f>CR4+31</f>
        <v>42412</v>
      </c>
      <c r="CT4" s="333">
        <f t="shared" ref="CT4:CZ4" si="0">CS4+31</f>
        <v>42443</v>
      </c>
      <c r="CU4" s="333">
        <f t="shared" si="0"/>
        <v>42474</v>
      </c>
      <c r="CV4" s="333">
        <f t="shared" si="0"/>
        <v>42505</v>
      </c>
      <c r="CW4" s="333">
        <f t="shared" si="0"/>
        <v>42536</v>
      </c>
      <c r="CX4" s="333">
        <f t="shared" si="0"/>
        <v>42567</v>
      </c>
      <c r="CY4" s="333">
        <f t="shared" si="0"/>
        <v>42598</v>
      </c>
      <c r="CZ4" s="333">
        <f t="shared" si="0"/>
        <v>42629</v>
      </c>
      <c r="DA4" s="217"/>
      <c r="DB4" s="333">
        <v>42654</v>
      </c>
      <c r="DC4" s="333">
        <v>42685</v>
      </c>
      <c r="DD4" s="333">
        <f t="shared" ref="DD4:DM4" si="1">DC4+31</f>
        <v>42716</v>
      </c>
      <c r="DE4" s="333">
        <f t="shared" si="1"/>
        <v>42747</v>
      </c>
      <c r="DF4" s="333">
        <f t="shared" si="1"/>
        <v>42778</v>
      </c>
      <c r="DG4" s="333">
        <f t="shared" si="1"/>
        <v>42809</v>
      </c>
      <c r="DH4" s="333">
        <f t="shared" si="1"/>
        <v>42840</v>
      </c>
      <c r="DI4" s="333">
        <f t="shared" si="1"/>
        <v>42871</v>
      </c>
      <c r="DJ4" s="333">
        <f t="shared" si="1"/>
        <v>42902</v>
      </c>
      <c r="DK4" s="333">
        <f t="shared" si="1"/>
        <v>42933</v>
      </c>
      <c r="DL4" s="333">
        <f t="shared" si="1"/>
        <v>42964</v>
      </c>
      <c r="DM4" s="333">
        <f t="shared" si="1"/>
        <v>42995</v>
      </c>
      <c r="DN4" s="217"/>
      <c r="DO4" s="333">
        <v>43019</v>
      </c>
      <c r="DP4" s="333">
        <v>43050</v>
      </c>
      <c r="DQ4" s="333">
        <f t="shared" ref="DQ4:DZ4" si="2">DP4+31</f>
        <v>43081</v>
      </c>
      <c r="DR4" s="333">
        <f t="shared" si="2"/>
        <v>43112</v>
      </c>
      <c r="DS4" s="333">
        <f t="shared" si="2"/>
        <v>43143</v>
      </c>
      <c r="DT4" s="333">
        <f t="shared" si="2"/>
        <v>43174</v>
      </c>
      <c r="DU4" s="333">
        <f t="shared" si="2"/>
        <v>43205</v>
      </c>
      <c r="DV4" s="333">
        <f t="shared" si="2"/>
        <v>43236</v>
      </c>
      <c r="DW4" s="333">
        <f t="shared" si="2"/>
        <v>43267</v>
      </c>
      <c r="DX4" s="333">
        <f t="shared" si="2"/>
        <v>43298</v>
      </c>
      <c r="DY4" s="333">
        <f t="shared" si="2"/>
        <v>43329</v>
      </c>
      <c r="DZ4" s="333">
        <f t="shared" si="2"/>
        <v>43360</v>
      </c>
      <c r="EA4" s="217"/>
      <c r="EB4" s="333">
        <v>43374</v>
      </c>
      <c r="EC4" s="333">
        <v>43405</v>
      </c>
      <c r="ED4" s="333">
        <v>43435</v>
      </c>
      <c r="EE4" s="333">
        <v>43466</v>
      </c>
      <c r="EF4" s="333">
        <v>43497</v>
      </c>
      <c r="EG4" s="333">
        <v>43525</v>
      </c>
      <c r="EH4" s="333">
        <v>43556</v>
      </c>
      <c r="EI4" s="333">
        <v>43586</v>
      </c>
      <c r="EJ4" s="333">
        <v>43617</v>
      </c>
      <c r="EK4" s="333">
        <v>43647</v>
      </c>
      <c r="EL4" s="333">
        <v>43678</v>
      </c>
      <c r="EM4" s="333">
        <v>43709</v>
      </c>
      <c r="EN4" s="217"/>
    </row>
    <row r="5" spans="1:144" ht="15" x14ac:dyDescent="0.25">
      <c r="A5" s="165" t="s">
        <v>96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69"/>
      <c r="O5" s="166"/>
      <c r="P5" s="166"/>
      <c r="Q5" s="166"/>
      <c r="R5" s="166"/>
      <c r="S5" s="180"/>
      <c r="T5" s="166"/>
      <c r="U5" s="166"/>
      <c r="V5" s="166"/>
      <c r="W5" s="166"/>
      <c r="X5" s="166"/>
      <c r="Y5" s="166"/>
      <c r="Z5" s="180"/>
      <c r="AA5" s="287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80"/>
      <c r="AN5" s="287"/>
      <c r="AO5" s="31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217"/>
      <c r="BB5" s="351"/>
      <c r="BC5" s="351"/>
      <c r="BD5" s="351"/>
      <c r="BE5" s="351"/>
      <c r="BF5" s="351"/>
      <c r="BG5" s="351"/>
      <c r="BH5" s="351"/>
      <c r="BI5" s="351"/>
      <c r="BJ5" s="351"/>
      <c r="BK5" s="351"/>
      <c r="BL5" s="351"/>
      <c r="BM5" s="351"/>
      <c r="BN5" s="262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262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354"/>
      <c r="CO5" s="351"/>
      <c r="CP5" s="351"/>
      <c r="CQ5" s="351"/>
      <c r="CR5" s="351"/>
      <c r="CS5" s="351"/>
      <c r="CT5" s="351"/>
      <c r="CU5" s="351"/>
      <c r="CV5" s="351"/>
      <c r="CW5" s="351"/>
      <c r="CX5" s="351"/>
      <c r="CY5" s="351"/>
      <c r="CZ5" s="351"/>
      <c r="DA5" s="349"/>
      <c r="DB5" s="351"/>
      <c r="DC5" s="351"/>
      <c r="DD5" s="351"/>
      <c r="DE5" s="351"/>
      <c r="DF5" s="351"/>
      <c r="DG5" s="351"/>
      <c r="DH5" s="351"/>
      <c r="DI5" s="351"/>
      <c r="DJ5" s="351"/>
      <c r="DK5" s="351"/>
      <c r="DL5" s="351"/>
      <c r="DM5" s="351"/>
      <c r="DN5" s="349"/>
      <c r="DO5" s="343"/>
      <c r="DP5" s="343"/>
      <c r="DQ5" s="343"/>
      <c r="DR5" s="343"/>
      <c r="DS5" s="343">
        <v>175921</v>
      </c>
      <c r="DT5" s="343">
        <v>214309</v>
      </c>
      <c r="DU5" s="343">
        <v>246828</v>
      </c>
      <c r="DV5" s="343">
        <v>282564</v>
      </c>
      <c r="DW5" s="343">
        <v>319427</v>
      </c>
      <c r="DX5" s="343">
        <v>353036</v>
      </c>
      <c r="DY5" s="343">
        <v>390492</v>
      </c>
      <c r="DZ5" s="360">
        <v>426943</v>
      </c>
      <c r="EA5" s="349"/>
      <c r="EB5" s="343">
        <v>37563</v>
      </c>
      <c r="EC5" s="343">
        <v>74480</v>
      </c>
      <c r="ED5" s="343">
        <v>113412</v>
      </c>
      <c r="EE5" s="343">
        <v>148471</v>
      </c>
      <c r="EF5" s="343"/>
      <c r="EG5" s="343"/>
      <c r="EH5" s="343"/>
      <c r="EI5" s="343"/>
      <c r="EJ5" s="343"/>
      <c r="EK5" s="343"/>
      <c r="EL5" s="343"/>
      <c r="EM5" s="360"/>
      <c r="EN5" s="349"/>
    </row>
    <row r="6" spans="1:144" ht="15" x14ac:dyDescent="0.25">
      <c r="A6" s="165" t="s">
        <v>1</v>
      </c>
      <c r="B6" s="185">
        <v>11024</v>
      </c>
      <c r="C6" s="185">
        <v>20561</v>
      </c>
      <c r="D6" s="185">
        <v>31449</v>
      </c>
      <c r="E6" s="185">
        <v>42158</v>
      </c>
      <c r="F6" s="185">
        <v>53344</v>
      </c>
      <c r="G6" s="185">
        <v>66407</v>
      </c>
      <c r="H6" s="185">
        <v>79059</v>
      </c>
      <c r="I6" s="185">
        <v>90055</v>
      </c>
      <c r="J6" s="185">
        <v>102688</v>
      </c>
      <c r="K6" s="185">
        <v>115150</v>
      </c>
      <c r="L6" s="185">
        <v>126603</v>
      </c>
      <c r="M6" s="186">
        <v>138189</v>
      </c>
      <c r="N6" s="69"/>
      <c r="O6" s="181">
        <v>11304</v>
      </c>
      <c r="P6" s="166">
        <v>22936</v>
      </c>
      <c r="Q6" s="166">
        <v>33141</v>
      </c>
      <c r="R6" s="166">
        <v>43886</v>
      </c>
      <c r="S6" s="180">
        <v>56354</v>
      </c>
      <c r="T6" s="166">
        <v>71643</v>
      </c>
      <c r="U6" s="166">
        <v>85447</v>
      </c>
      <c r="V6" s="166">
        <v>97387</v>
      </c>
      <c r="W6" s="166">
        <v>112513</v>
      </c>
      <c r="X6" s="166">
        <v>126183</v>
      </c>
      <c r="Y6" s="166">
        <v>139604</v>
      </c>
      <c r="Z6" s="180">
        <v>153312</v>
      </c>
      <c r="AA6" s="287">
        <v>149574</v>
      </c>
      <c r="AB6" s="166">
        <v>12802</v>
      </c>
      <c r="AC6" s="166">
        <v>25806</v>
      </c>
      <c r="AD6" s="166">
        <v>38576</v>
      </c>
      <c r="AE6" s="166">
        <v>51221</v>
      </c>
      <c r="AF6" s="166">
        <v>63397</v>
      </c>
      <c r="AG6" s="166">
        <v>76464</v>
      </c>
      <c r="AH6" s="166">
        <v>88705</v>
      </c>
      <c r="AI6" s="166">
        <v>100933</v>
      </c>
      <c r="AJ6" s="166">
        <v>114727</v>
      </c>
      <c r="AK6" s="166">
        <v>126917</v>
      </c>
      <c r="AL6" s="166">
        <v>140132</v>
      </c>
      <c r="AM6" s="180">
        <v>152644</v>
      </c>
      <c r="AN6" s="287">
        <v>149574</v>
      </c>
      <c r="AO6" s="316">
        <v>11666</v>
      </c>
      <c r="AP6" s="166">
        <v>23767</v>
      </c>
      <c r="AQ6" s="166">
        <v>36168</v>
      </c>
      <c r="AR6" s="166">
        <v>50410</v>
      </c>
      <c r="AS6" s="166">
        <v>64880</v>
      </c>
      <c r="AT6" s="166">
        <v>78706</v>
      </c>
      <c r="AU6" s="166">
        <v>92220</v>
      </c>
      <c r="AV6" s="166">
        <v>105494</v>
      </c>
      <c r="AW6" s="166">
        <v>118778</v>
      </c>
      <c r="AX6" s="166">
        <v>132390</v>
      </c>
      <c r="AY6" s="166">
        <v>146177</v>
      </c>
      <c r="AZ6" s="166">
        <v>157817</v>
      </c>
      <c r="BA6" s="217"/>
      <c r="BB6" s="351">
        <v>13684</v>
      </c>
      <c r="BC6" s="351">
        <v>27237</v>
      </c>
      <c r="BD6" s="351">
        <v>39940</v>
      </c>
      <c r="BE6" s="351">
        <v>53874</v>
      </c>
      <c r="BF6" s="351">
        <v>67353</v>
      </c>
      <c r="BG6" s="351">
        <v>80310</v>
      </c>
      <c r="BH6" s="351">
        <v>94618</v>
      </c>
      <c r="BI6" s="351">
        <v>108241</v>
      </c>
      <c r="BJ6" s="351">
        <v>121175</v>
      </c>
      <c r="BK6" s="351">
        <v>135589</v>
      </c>
      <c r="BL6" s="351">
        <v>150200</v>
      </c>
      <c r="BM6" s="351">
        <v>164072</v>
      </c>
      <c r="BN6" s="262"/>
      <c r="BO6" s="166">
        <v>15480</v>
      </c>
      <c r="BP6" s="166">
        <v>29376</v>
      </c>
      <c r="BQ6" s="166">
        <v>44380</v>
      </c>
      <c r="BR6" s="166">
        <v>60055</v>
      </c>
      <c r="BS6" s="166">
        <v>74969</v>
      </c>
      <c r="BT6" s="166">
        <v>89844</v>
      </c>
      <c r="BU6" s="166">
        <v>104780</v>
      </c>
      <c r="BV6" s="166">
        <v>118560</v>
      </c>
      <c r="BW6" s="166">
        <v>132823</v>
      </c>
      <c r="BX6" s="166">
        <v>147358</v>
      </c>
      <c r="BY6" s="166">
        <v>161151</v>
      </c>
      <c r="BZ6" s="166">
        <v>175066</v>
      </c>
      <c r="CA6" s="262"/>
      <c r="CB6" s="166">
        <v>14546</v>
      </c>
      <c r="CC6" s="166">
        <v>26233</v>
      </c>
      <c r="CD6" s="166">
        <v>40008</v>
      </c>
      <c r="CE6" s="166">
        <v>52768</v>
      </c>
      <c r="CF6" s="166">
        <v>65407</v>
      </c>
      <c r="CG6" s="166">
        <v>79872</v>
      </c>
      <c r="CH6" s="166">
        <v>94529</v>
      </c>
      <c r="CI6" s="166">
        <v>108008</v>
      </c>
      <c r="CJ6" s="166">
        <v>123745</v>
      </c>
      <c r="CK6" s="166">
        <v>139021</v>
      </c>
      <c r="CL6" s="166">
        <v>153705</v>
      </c>
      <c r="CM6" s="166">
        <v>168594</v>
      </c>
      <c r="CN6" s="354"/>
      <c r="CO6" s="351">
        <v>16244</v>
      </c>
      <c r="CP6" s="351">
        <v>31858</v>
      </c>
      <c r="CQ6" s="351">
        <v>47984</v>
      </c>
      <c r="CR6" s="351">
        <v>63140</v>
      </c>
      <c r="CS6" s="351">
        <v>80229</v>
      </c>
      <c r="CT6" s="351">
        <v>97027</v>
      </c>
      <c r="CU6" s="351">
        <v>112335</v>
      </c>
      <c r="CV6" s="351">
        <v>128128</v>
      </c>
      <c r="CW6" s="351">
        <v>144524</v>
      </c>
      <c r="CX6" s="351">
        <v>159198</v>
      </c>
      <c r="CY6" s="351">
        <v>175999</v>
      </c>
      <c r="CZ6" s="351">
        <v>191479</v>
      </c>
      <c r="DA6" s="349"/>
      <c r="DB6" s="351">
        <v>15547</v>
      </c>
      <c r="DC6" s="351">
        <v>31451</v>
      </c>
      <c r="DD6" s="351">
        <v>47550</v>
      </c>
      <c r="DE6" s="351">
        <v>63394</v>
      </c>
      <c r="DF6" s="351">
        <v>78935</v>
      </c>
      <c r="DG6" s="351">
        <v>94659</v>
      </c>
      <c r="DH6" s="351">
        <v>108522</v>
      </c>
      <c r="DI6" s="351">
        <v>123693</v>
      </c>
      <c r="DJ6" s="351">
        <v>139539</v>
      </c>
      <c r="DK6" s="351">
        <v>153313</v>
      </c>
      <c r="DL6" s="351">
        <v>170265</v>
      </c>
      <c r="DM6" s="351">
        <v>185715</v>
      </c>
      <c r="DN6" s="349"/>
      <c r="DO6" s="343">
        <v>15955</v>
      </c>
      <c r="DP6" s="343">
        <v>30836</v>
      </c>
      <c r="DQ6" s="343">
        <v>44384</v>
      </c>
      <c r="DR6" s="343">
        <v>57303</v>
      </c>
      <c r="DS6" s="343">
        <v>72190</v>
      </c>
      <c r="DT6" s="343">
        <v>83931</v>
      </c>
      <c r="DU6" s="343">
        <v>101972</v>
      </c>
      <c r="DV6" s="343">
        <v>114049</v>
      </c>
      <c r="DW6" s="343">
        <v>128640</v>
      </c>
      <c r="DX6" s="343">
        <v>142713</v>
      </c>
      <c r="DY6" s="343">
        <v>156589</v>
      </c>
      <c r="DZ6" s="360">
        <v>170312</v>
      </c>
      <c r="EA6" s="349"/>
      <c r="EB6" s="343">
        <v>15482</v>
      </c>
      <c r="EC6" s="343">
        <v>28047</v>
      </c>
      <c r="ED6" s="343">
        <v>41263</v>
      </c>
      <c r="EE6" s="343">
        <v>55371</v>
      </c>
      <c r="EF6" s="343"/>
      <c r="EG6" s="343"/>
      <c r="EH6" s="343"/>
      <c r="EI6" s="343"/>
      <c r="EJ6" s="343"/>
      <c r="EK6" s="343"/>
      <c r="EL6" s="343"/>
      <c r="EM6" s="360"/>
      <c r="EN6" s="349"/>
    </row>
    <row r="7" spans="1:144" ht="15" x14ac:dyDescent="0.25">
      <c r="A7" s="165" t="s">
        <v>14</v>
      </c>
      <c r="B7" s="166">
        <v>2473</v>
      </c>
      <c r="C7" s="166">
        <v>4519</v>
      </c>
      <c r="D7" s="166">
        <v>6701</v>
      </c>
      <c r="E7" s="166">
        <v>8675</v>
      </c>
      <c r="F7" s="166">
        <v>10399</v>
      </c>
      <c r="G7" s="166">
        <v>12733</v>
      </c>
      <c r="H7" s="166">
        <v>14845</v>
      </c>
      <c r="I7" s="166">
        <v>16864</v>
      </c>
      <c r="J7" s="166">
        <v>19054</v>
      </c>
      <c r="K7" s="166">
        <v>21347</v>
      </c>
      <c r="L7" s="166">
        <v>23301</v>
      </c>
      <c r="M7" s="166">
        <v>25575</v>
      </c>
      <c r="N7" s="69"/>
      <c r="O7" s="166">
        <v>2317</v>
      </c>
      <c r="P7" s="167">
        <v>4451</v>
      </c>
      <c r="Q7" s="167">
        <v>6931</v>
      </c>
      <c r="R7" s="167">
        <v>9180</v>
      </c>
      <c r="S7" s="168">
        <v>11190</v>
      </c>
      <c r="T7" s="167">
        <v>13986</v>
      </c>
      <c r="U7" s="167">
        <v>16585</v>
      </c>
      <c r="V7" s="167">
        <v>18866</v>
      </c>
      <c r="W7" s="167">
        <v>21501</v>
      </c>
      <c r="X7" s="167">
        <v>23757</v>
      </c>
      <c r="Y7" s="167">
        <v>26176</v>
      </c>
      <c r="Z7" s="168">
        <v>28577</v>
      </c>
      <c r="AA7" s="286"/>
      <c r="AB7" s="272">
        <v>2478</v>
      </c>
      <c r="AC7" s="167">
        <v>4842</v>
      </c>
      <c r="AD7" s="167">
        <v>7413</v>
      </c>
      <c r="AE7" s="167">
        <v>9903</v>
      </c>
      <c r="AF7" s="167">
        <v>12101</v>
      </c>
      <c r="AG7" s="167">
        <v>14830</v>
      </c>
      <c r="AH7" s="167">
        <v>17377</v>
      </c>
      <c r="AI7" s="167">
        <v>19987</v>
      </c>
      <c r="AJ7" s="167">
        <v>22678</v>
      </c>
      <c r="AK7" s="167">
        <v>24940</v>
      </c>
      <c r="AL7" s="167">
        <v>27550</v>
      </c>
      <c r="AM7" s="167">
        <v>30247</v>
      </c>
      <c r="AN7" s="286"/>
      <c r="AO7" s="167">
        <v>2442</v>
      </c>
      <c r="AP7" s="167">
        <v>5049</v>
      </c>
      <c r="AQ7" s="167">
        <v>7630</v>
      </c>
      <c r="AR7" s="167">
        <v>10148</v>
      </c>
      <c r="AS7" s="167">
        <v>12730</v>
      </c>
      <c r="AT7" s="167">
        <v>15663</v>
      </c>
      <c r="AU7" s="167">
        <v>18361</v>
      </c>
      <c r="AV7" s="167">
        <v>21365</v>
      </c>
      <c r="AW7" s="167">
        <v>24286</v>
      </c>
      <c r="AX7" s="167">
        <v>26951</v>
      </c>
      <c r="AY7" s="167">
        <v>29705</v>
      </c>
      <c r="AZ7" s="167">
        <v>32258</v>
      </c>
      <c r="BA7" s="217"/>
      <c r="BB7" s="167">
        <v>2793</v>
      </c>
      <c r="BC7" s="167">
        <v>5548</v>
      </c>
      <c r="BD7" s="167">
        <v>8166</v>
      </c>
      <c r="BE7" s="167">
        <v>10813</v>
      </c>
      <c r="BF7" s="167">
        <v>13509</v>
      </c>
      <c r="BG7" s="167">
        <v>17871</v>
      </c>
      <c r="BH7" s="167">
        <v>20358</v>
      </c>
      <c r="BI7" s="167">
        <v>23591</v>
      </c>
      <c r="BJ7" s="167">
        <v>26616</v>
      </c>
      <c r="BK7" s="167">
        <v>29579</v>
      </c>
      <c r="BL7" s="167">
        <v>32286</v>
      </c>
      <c r="BM7" s="167">
        <v>35065</v>
      </c>
      <c r="BN7" s="293"/>
      <c r="BO7" s="167">
        <v>3160</v>
      </c>
      <c r="BP7" s="167">
        <v>6005</v>
      </c>
      <c r="BQ7" s="167">
        <v>9142</v>
      </c>
      <c r="BR7" s="167">
        <v>12256</v>
      </c>
      <c r="BS7" s="167">
        <v>14992</v>
      </c>
      <c r="BT7" s="167">
        <v>18040</v>
      </c>
      <c r="BU7" s="167">
        <v>21200</v>
      </c>
      <c r="BV7" s="167">
        <v>24328</v>
      </c>
      <c r="BW7" s="167">
        <v>27273</v>
      </c>
      <c r="BX7" s="167">
        <v>30226</v>
      </c>
      <c r="BY7" s="167">
        <v>33245</v>
      </c>
      <c r="BZ7" s="167">
        <v>36254</v>
      </c>
      <c r="CA7" s="293"/>
      <c r="CB7" s="167">
        <v>3178</v>
      </c>
      <c r="CC7" s="167">
        <v>5791</v>
      </c>
      <c r="CD7" s="167">
        <v>8927</v>
      </c>
      <c r="CE7" s="167">
        <v>11896</v>
      </c>
      <c r="CF7" s="167">
        <v>14649</v>
      </c>
      <c r="CG7" s="167">
        <v>18290</v>
      </c>
      <c r="CH7" s="167">
        <v>21480</v>
      </c>
      <c r="CI7" s="167">
        <v>24694</v>
      </c>
      <c r="CJ7" s="167">
        <v>28154</v>
      </c>
      <c r="CK7" s="167">
        <v>31184</v>
      </c>
      <c r="CL7" s="167">
        <v>34467</v>
      </c>
      <c r="CM7" s="167">
        <v>37735</v>
      </c>
      <c r="CN7" s="293"/>
      <c r="CO7" s="363">
        <v>3182</v>
      </c>
      <c r="CP7" s="363">
        <v>6136</v>
      </c>
      <c r="CQ7" s="363">
        <v>9678</v>
      </c>
      <c r="CR7" s="363">
        <v>12810</v>
      </c>
      <c r="CS7" s="363">
        <v>16051</v>
      </c>
      <c r="CT7" s="363">
        <v>19739</v>
      </c>
      <c r="CU7" s="363">
        <v>22941</v>
      </c>
      <c r="CV7" s="363">
        <v>26671</v>
      </c>
      <c r="CW7" s="363">
        <v>30139</v>
      </c>
      <c r="CX7" s="363">
        <v>33214</v>
      </c>
      <c r="CY7" s="363">
        <v>36720</v>
      </c>
      <c r="CZ7" s="363">
        <v>40406</v>
      </c>
      <c r="DA7" s="293"/>
      <c r="DB7" s="363">
        <v>3596</v>
      </c>
      <c r="DC7" s="363">
        <v>7118</v>
      </c>
      <c r="DD7" s="363">
        <v>10830</v>
      </c>
      <c r="DE7" s="363">
        <v>14285</v>
      </c>
      <c r="DF7" s="363">
        <v>17560</v>
      </c>
      <c r="DG7" s="363">
        <v>21612</v>
      </c>
      <c r="DH7" s="363">
        <v>24836</v>
      </c>
      <c r="DI7" s="363">
        <v>28787</v>
      </c>
      <c r="DJ7" s="363">
        <v>32537</v>
      </c>
      <c r="DK7" s="363">
        <v>35555</v>
      </c>
      <c r="DL7" s="363">
        <v>39367</v>
      </c>
      <c r="DM7" s="363">
        <v>43305</v>
      </c>
      <c r="DN7" s="293"/>
      <c r="DO7" s="358">
        <v>3991</v>
      </c>
      <c r="DP7" s="358">
        <v>7897</v>
      </c>
      <c r="DQ7" s="358">
        <v>11886</v>
      </c>
      <c r="DR7" s="358">
        <v>16065</v>
      </c>
      <c r="DS7" s="358">
        <v>18569</v>
      </c>
      <c r="DT7" s="358">
        <v>22575</v>
      </c>
      <c r="DU7" s="358">
        <v>26103</v>
      </c>
      <c r="DV7" s="358">
        <v>30015</v>
      </c>
      <c r="DW7" s="358">
        <v>33696</v>
      </c>
      <c r="DX7" s="358">
        <v>37243</v>
      </c>
      <c r="DY7" s="358">
        <v>41055</v>
      </c>
      <c r="DZ7" s="358">
        <v>44406</v>
      </c>
      <c r="EA7" s="293"/>
      <c r="EB7" s="358">
        <v>3700</v>
      </c>
      <c r="EC7" s="358">
        <v>6778</v>
      </c>
      <c r="ED7" s="358">
        <v>10336</v>
      </c>
      <c r="EE7" s="358">
        <v>13724</v>
      </c>
      <c r="EF7" s="358"/>
      <c r="EG7" s="358"/>
      <c r="EH7" s="358"/>
      <c r="EI7" s="358"/>
      <c r="EJ7" s="358"/>
      <c r="EK7" s="358"/>
      <c r="EL7" s="358"/>
      <c r="EM7" s="358"/>
      <c r="EN7" s="293"/>
    </row>
    <row r="8" spans="1:144" ht="15" x14ac:dyDescent="0.25">
      <c r="A8" s="187" t="s">
        <v>36</v>
      </c>
      <c r="B8" s="187"/>
      <c r="C8" s="187"/>
      <c r="D8" s="187"/>
      <c r="E8" s="187"/>
      <c r="F8" s="187"/>
      <c r="G8" s="187"/>
      <c r="H8" s="187"/>
      <c r="I8" s="187"/>
      <c r="J8" s="188"/>
      <c r="K8" s="188"/>
      <c r="L8" s="188"/>
      <c r="M8" s="188"/>
      <c r="N8" s="67"/>
      <c r="O8" s="188"/>
      <c r="P8" s="189"/>
      <c r="Q8" s="189">
        <v>325</v>
      </c>
      <c r="R8" s="189">
        <v>676</v>
      </c>
      <c r="S8" s="190">
        <v>800</v>
      </c>
      <c r="T8" s="189">
        <v>876</v>
      </c>
      <c r="U8" s="189">
        <v>943</v>
      </c>
      <c r="V8" s="216">
        <v>1015</v>
      </c>
      <c r="W8" s="216">
        <v>1249</v>
      </c>
      <c r="X8" s="216">
        <v>1382</v>
      </c>
      <c r="Y8" s="216">
        <v>1477</v>
      </c>
      <c r="Z8" s="261">
        <v>1563</v>
      </c>
      <c r="AA8" s="286"/>
      <c r="AB8" s="273">
        <v>1595</v>
      </c>
      <c r="AC8" s="216">
        <v>1761</v>
      </c>
      <c r="AD8" s="216">
        <v>2101</v>
      </c>
      <c r="AE8" s="216">
        <v>2388</v>
      </c>
      <c r="AF8" s="216">
        <v>2553</v>
      </c>
      <c r="AG8" s="216">
        <v>3101</v>
      </c>
      <c r="AH8" s="216">
        <v>3251</v>
      </c>
      <c r="AI8" s="216">
        <v>3527</v>
      </c>
      <c r="AJ8" s="216">
        <v>3743</v>
      </c>
      <c r="AK8" s="216">
        <v>3905</v>
      </c>
      <c r="AL8" s="216">
        <v>4152</v>
      </c>
      <c r="AM8" s="216">
        <v>4297</v>
      </c>
      <c r="AN8" s="286"/>
      <c r="AO8" s="216">
        <v>4437</v>
      </c>
      <c r="AP8" s="216">
        <v>4961</v>
      </c>
      <c r="AQ8" s="216">
        <v>5162</v>
      </c>
      <c r="AR8" s="216">
        <v>5364</v>
      </c>
      <c r="AS8" s="216">
        <v>5550</v>
      </c>
      <c r="AT8" s="330" t="s">
        <v>68</v>
      </c>
      <c r="AU8" s="330" t="s">
        <v>68</v>
      </c>
      <c r="AV8" s="330" t="s">
        <v>68</v>
      </c>
      <c r="AW8" s="330" t="s">
        <v>68</v>
      </c>
      <c r="AX8" s="330" t="s">
        <v>68</v>
      </c>
      <c r="AY8" s="330" t="s">
        <v>68</v>
      </c>
      <c r="AZ8" s="332" t="s">
        <v>68</v>
      </c>
      <c r="BA8" s="217"/>
      <c r="BB8" s="330"/>
      <c r="BC8" s="330"/>
      <c r="BD8" s="330"/>
      <c r="BE8" s="330"/>
      <c r="BF8" s="330"/>
      <c r="BG8" s="330"/>
      <c r="BH8" s="330"/>
      <c r="BI8" s="330"/>
      <c r="BJ8" s="330"/>
      <c r="BK8" s="330"/>
      <c r="BL8" s="330"/>
      <c r="BM8" s="332"/>
      <c r="BN8" s="332"/>
      <c r="BO8" s="330"/>
      <c r="BP8" s="330"/>
      <c r="BQ8" s="330"/>
      <c r="BR8" s="330"/>
      <c r="BS8" s="330"/>
      <c r="BT8" s="330"/>
      <c r="BU8" s="330"/>
      <c r="BV8" s="330"/>
      <c r="BW8" s="330"/>
      <c r="BX8" s="330"/>
      <c r="BY8" s="330"/>
      <c r="BZ8" s="332"/>
      <c r="CA8" s="293"/>
      <c r="CB8" s="330"/>
      <c r="CC8" s="359"/>
      <c r="CD8" s="330"/>
      <c r="CE8" s="330"/>
      <c r="CF8" s="330"/>
      <c r="CG8" s="330"/>
      <c r="CH8" s="330"/>
      <c r="CI8" s="330"/>
      <c r="CJ8" s="330"/>
      <c r="CK8" s="330"/>
      <c r="CL8" s="330"/>
      <c r="CM8" s="332"/>
      <c r="CN8" s="293"/>
      <c r="CO8" s="330"/>
      <c r="CP8" s="359"/>
      <c r="CQ8" s="330"/>
      <c r="CR8" s="330"/>
      <c r="CS8" s="330"/>
      <c r="CT8" s="330"/>
      <c r="CU8" s="330"/>
      <c r="CV8" s="330"/>
      <c r="CW8" s="330"/>
      <c r="CX8" s="330"/>
      <c r="CY8" s="330"/>
      <c r="CZ8" s="332"/>
      <c r="DA8" s="293"/>
      <c r="DB8" s="330"/>
      <c r="DC8" s="359"/>
      <c r="DD8" s="330"/>
      <c r="DE8" s="330"/>
      <c r="DF8" s="330"/>
      <c r="DG8" s="330"/>
      <c r="DH8" s="330"/>
      <c r="DI8" s="330"/>
      <c r="DJ8" s="330"/>
      <c r="DK8" s="330"/>
      <c r="DL8" s="330"/>
      <c r="DM8" s="332"/>
      <c r="DN8" s="293"/>
      <c r="DO8" s="330"/>
      <c r="DP8" s="359"/>
      <c r="DQ8" s="330"/>
      <c r="DR8" s="330"/>
      <c r="DS8" s="330"/>
      <c r="DT8" s="330"/>
      <c r="DU8" s="330"/>
      <c r="DV8" s="330"/>
      <c r="DW8" s="330"/>
      <c r="DX8" s="330"/>
      <c r="DY8" s="330"/>
      <c r="DZ8" s="332"/>
      <c r="EA8" s="293"/>
      <c r="EB8" s="330"/>
      <c r="EC8" s="359"/>
      <c r="ED8" s="330"/>
      <c r="EE8" s="330"/>
      <c r="EF8" s="330"/>
      <c r="EG8" s="330"/>
      <c r="EH8" s="330"/>
      <c r="EI8" s="330"/>
      <c r="EJ8" s="330"/>
      <c r="EK8" s="330"/>
      <c r="EL8" s="330"/>
      <c r="EM8" s="332"/>
      <c r="EN8" s="293"/>
    </row>
    <row r="9" spans="1:144" s="233" customFormat="1" ht="15" x14ac:dyDescent="0.25">
      <c r="A9" s="231" t="s">
        <v>88</v>
      </c>
      <c r="B9" s="231"/>
      <c r="C9" s="231"/>
      <c r="D9" s="231"/>
      <c r="E9" s="231"/>
      <c r="F9" s="231"/>
      <c r="G9" s="231"/>
      <c r="H9" s="231"/>
      <c r="I9" s="231"/>
      <c r="J9" s="232"/>
      <c r="K9" s="232"/>
      <c r="L9" s="232"/>
      <c r="M9" s="232"/>
      <c r="N9" s="237"/>
      <c r="O9" s="232"/>
      <c r="P9" s="182"/>
      <c r="Q9" s="182"/>
      <c r="R9" s="182">
        <v>0.1037037037037037</v>
      </c>
      <c r="S9" s="183">
        <v>0.39809523809523811</v>
      </c>
      <c r="T9" s="182">
        <v>0.35899999999999999</v>
      </c>
      <c r="U9" s="182">
        <v>0.373</v>
      </c>
      <c r="V9" s="182">
        <v>0.36799999999999999</v>
      </c>
      <c r="W9" s="182">
        <v>0.377</v>
      </c>
      <c r="X9" s="182">
        <v>0.47</v>
      </c>
      <c r="Y9" s="182">
        <v>0.48499999999999999</v>
      </c>
      <c r="Z9" s="183">
        <v>0.48899999999999999</v>
      </c>
      <c r="AA9" s="288"/>
      <c r="AB9" s="274">
        <v>0.51200000000000001</v>
      </c>
      <c r="AC9" s="182">
        <v>0.52700000000000002</v>
      </c>
      <c r="AD9" s="182">
        <v>0.53800000000000003</v>
      </c>
      <c r="AE9" s="182">
        <v>0.56000000000000005</v>
      </c>
      <c r="AF9" s="182">
        <v>0.57199999999999995</v>
      </c>
      <c r="AG9" s="182">
        <v>0.57099999999999995</v>
      </c>
      <c r="AH9" s="182">
        <v>0.57499999999999996</v>
      </c>
      <c r="AI9" s="182">
        <v>0.59199999999999997</v>
      </c>
      <c r="AJ9" s="182">
        <v>0.6</v>
      </c>
      <c r="AK9" s="182">
        <v>0.60799999999999998</v>
      </c>
      <c r="AL9" s="182">
        <v>0.61599999999999999</v>
      </c>
      <c r="AM9" s="182">
        <v>0.622</v>
      </c>
      <c r="AN9" s="288"/>
      <c r="AO9" s="182">
        <v>0.621</v>
      </c>
      <c r="AP9" s="182">
        <v>0.63500000000000001</v>
      </c>
      <c r="AQ9" s="182">
        <v>0.64600000000000002</v>
      </c>
      <c r="AR9" s="182">
        <v>0.65100000000000002</v>
      </c>
      <c r="AS9" s="182">
        <v>0.66400000000000003</v>
      </c>
      <c r="AT9" s="331" t="s">
        <v>68</v>
      </c>
      <c r="AU9" s="331" t="s">
        <v>68</v>
      </c>
      <c r="AV9" s="331" t="s">
        <v>68</v>
      </c>
      <c r="AW9" s="331" t="s">
        <v>68</v>
      </c>
      <c r="AX9" s="331" t="s">
        <v>68</v>
      </c>
      <c r="AY9" s="331" t="s">
        <v>68</v>
      </c>
      <c r="AZ9" s="331" t="s">
        <v>68</v>
      </c>
      <c r="BA9" s="217"/>
      <c r="BB9" s="331"/>
      <c r="BC9" s="331"/>
      <c r="BD9" s="331"/>
      <c r="BE9" s="331"/>
      <c r="BF9" s="331"/>
      <c r="BG9" s="331"/>
      <c r="BH9" s="331"/>
      <c r="BI9" s="331"/>
      <c r="BJ9" s="331"/>
      <c r="BK9" s="331"/>
      <c r="BL9" s="331"/>
      <c r="BM9" s="331"/>
      <c r="BN9" s="332"/>
      <c r="BO9" s="331"/>
      <c r="BP9" s="331"/>
      <c r="BQ9" s="331"/>
      <c r="BR9" s="331"/>
      <c r="BS9" s="331"/>
      <c r="BT9" s="331"/>
      <c r="BU9" s="331"/>
      <c r="BV9" s="331"/>
      <c r="BW9" s="331"/>
      <c r="BX9" s="331"/>
      <c r="BY9" s="331"/>
      <c r="BZ9" s="331"/>
      <c r="CA9" s="293"/>
      <c r="CB9" s="331"/>
      <c r="CC9" s="331"/>
      <c r="CD9" s="331"/>
      <c r="CE9" s="331"/>
      <c r="CF9" s="331"/>
      <c r="CG9" s="331"/>
      <c r="CH9" s="331"/>
      <c r="CI9" s="331"/>
      <c r="CJ9" s="331"/>
      <c r="CK9" s="331"/>
      <c r="CL9" s="331"/>
      <c r="CM9" s="331"/>
      <c r="CN9" s="293"/>
      <c r="CO9" s="331"/>
      <c r="CP9" s="331"/>
      <c r="CQ9" s="331"/>
      <c r="CR9" s="331"/>
      <c r="CS9" s="331"/>
      <c r="CT9" s="331"/>
      <c r="CU9" s="331"/>
      <c r="CV9" s="331"/>
      <c r="CW9" s="331"/>
      <c r="CX9" s="331"/>
      <c r="CY9" s="331"/>
      <c r="CZ9" s="331"/>
      <c r="DA9" s="293"/>
      <c r="DB9" s="331"/>
      <c r="DC9" s="331"/>
      <c r="DD9" s="331"/>
      <c r="DE9" s="331"/>
      <c r="DF9" s="331"/>
      <c r="DG9" s="331"/>
      <c r="DH9" s="331"/>
      <c r="DI9" s="331"/>
      <c r="DJ9" s="331"/>
      <c r="DK9" s="331"/>
      <c r="DL9" s="331"/>
      <c r="DM9" s="331"/>
      <c r="DN9" s="293"/>
      <c r="DO9" s="331"/>
      <c r="DP9" s="331"/>
      <c r="DQ9" s="331"/>
      <c r="DR9" s="331"/>
      <c r="DS9" s="331"/>
      <c r="DT9" s="331"/>
      <c r="DU9" s="331"/>
      <c r="DV9" s="331"/>
      <c r="DW9" s="331"/>
      <c r="DX9" s="331"/>
      <c r="DY9" s="331"/>
      <c r="DZ9" s="331"/>
      <c r="EA9" s="293"/>
      <c r="EB9" s="331"/>
      <c r="EC9" s="331"/>
      <c r="ED9" s="331"/>
      <c r="EE9" s="331"/>
      <c r="EF9" s="331"/>
      <c r="EG9" s="331"/>
      <c r="EH9" s="331"/>
      <c r="EI9" s="331"/>
      <c r="EJ9" s="331"/>
      <c r="EK9" s="331"/>
      <c r="EL9" s="331"/>
      <c r="EM9" s="331"/>
      <c r="EN9" s="293"/>
    </row>
    <row r="10" spans="1:144" ht="6" customHeight="1" x14ac:dyDescent="0.25">
      <c r="A10" s="24"/>
      <c r="B10" s="51"/>
      <c r="C10" s="51"/>
      <c r="D10" s="51"/>
      <c r="E10" s="51"/>
      <c r="F10" s="51"/>
      <c r="G10" s="51"/>
      <c r="H10" s="51"/>
      <c r="I10" s="51"/>
      <c r="J10" s="52"/>
      <c r="K10" s="52"/>
      <c r="L10" s="52"/>
      <c r="M10" s="52"/>
      <c r="N10" s="52"/>
      <c r="O10" s="52"/>
      <c r="P10" s="52"/>
      <c r="Q10" s="52"/>
      <c r="R10" s="52"/>
      <c r="S10" s="91"/>
      <c r="T10" s="25"/>
      <c r="U10" s="25"/>
      <c r="V10" s="217"/>
      <c r="W10" s="217"/>
      <c r="X10" s="217"/>
      <c r="Y10" s="217"/>
      <c r="Z10" s="262"/>
      <c r="AA10" s="286"/>
      <c r="AB10" s="275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86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93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93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93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93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93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93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93"/>
    </row>
    <row r="11" spans="1:144" ht="26.25" x14ac:dyDescent="0.4">
      <c r="A11" s="134" t="s">
        <v>44</v>
      </c>
      <c r="B11" s="135"/>
      <c r="C11" s="135"/>
      <c r="D11" s="135"/>
      <c r="E11" s="135"/>
      <c r="F11" s="135"/>
      <c r="G11" s="135"/>
      <c r="H11" s="135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28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28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217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293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293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293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293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293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293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  <c r="EL11" s="136"/>
      <c r="EM11" s="136"/>
      <c r="EN11" s="293"/>
    </row>
    <row r="12" spans="1:144" ht="26.25" x14ac:dyDescent="0.4">
      <c r="A12" s="137" t="s">
        <v>43</v>
      </c>
      <c r="B12" s="135"/>
      <c r="C12" s="135"/>
      <c r="D12" s="135"/>
      <c r="E12" s="135"/>
      <c r="F12" s="135"/>
      <c r="G12" s="135"/>
      <c r="H12" s="135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28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28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217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293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293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6"/>
      <c r="CN12" s="293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293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6"/>
      <c r="DN12" s="293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293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293"/>
    </row>
    <row r="13" spans="1:144" ht="31.5" customHeight="1" x14ac:dyDescent="0.25">
      <c r="A13" s="136"/>
      <c r="B13" s="138"/>
      <c r="C13" s="138"/>
      <c r="D13" s="147" t="s">
        <v>27</v>
      </c>
      <c r="E13" s="138"/>
      <c r="F13" s="138"/>
      <c r="G13" s="147" t="s">
        <v>28</v>
      </c>
      <c r="H13" s="138"/>
      <c r="I13" s="138"/>
      <c r="J13" s="147" t="s">
        <v>29</v>
      </c>
      <c r="K13" s="138"/>
      <c r="L13" s="138"/>
      <c r="M13" s="147" t="s">
        <v>30</v>
      </c>
      <c r="N13" s="138"/>
      <c r="O13" s="138"/>
      <c r="P13" s="138"/>
      <c r="Q13" s="147" t="s">
        <v>27</v>
      </c>
      <c r="R13" s="139"/>
      <c r="S13" s="139"/>
      <c r="T13" s="148" t="s">
        <v>28</v>
      </c>
      <c r="U13" s="212"/>
      <c r="V13" s="136"/>
      <c r="W13" s="147" t="s">
        <v>29</v>
      </c>
      <c r="X13" s="136"/>
      <c r="Y13" s="136"/>
      <c r="Z13" s="263" t="s">
        <v>30</v>
      </c>
      <c r="AA13" s="286"/>
      <c r="AB13" s="240"/>
      <c r="AC13" s="240"/>
      <c r="AD13" s="147" t="s">
        <v>27</v>
      </c>
      <c r="AE13" s="240"/>
      <c r="AF13" s="240"/>
      <c r="AG13" s="147" t="s">
        <v>28</v>
      </c>
      <c r="AH13" s="136"/>
      <c r="AI13" s="136"/>
      <c r="AJ13" s="147" t="s">
        <v>29</v>
      </c>
      <c r="AK13" s="136"/>
      <c r="AL13" s="136"/>
      <c r="AM13" s="147" t="s">
        <v>30</v>
      </c>
      <c r="AN13" s="286"/>
      <c r="AO13" s="136"/>
      <c r="AP13" s="136"/>
      <c r="AQ13" s="147" t="s">
        <v>27</v>
      </c>
      <c r="AR13" s="136"/>
      <c r="AS13" s="136"/>
      <c r="AT13" s="147" t="s">
        <v>83</v>
      </c>
      <c r="AU13" s="136"/>
      <c r="AV13" s="136"/>
      <c r="AW13" s="136"/>
      <c r="AX13" s="136"/>
      <c r="AY13" s="136"/>
      <c r="AZ13" s="147" t="s">
        <v>30</v>
      </c>
      <c r="BA13" s="217"/>
      <c r="BB13" s="318"/>
      <c r="BC13" s="318"/>
      <c r="BD13" s="147" t="s">
        <v>27</v>
      </c>
      <c r="BE13" s="318"/>
      <c r="BF13" s="318"/>
      <c r="BG13" s="147" t="s">
        <v>83</v>
      </c>
      <c r="BH13" s="318"/>
      <c r="BI13" s="318"/>
      <c r="BJ13" s="148" t="s">
        <v>29</v>
      </c>
      <c r="BK13" s="318"/>
      <c r="BL13" s="318"/>
      <c r="BM13" s="148" t="s">
        <v>30</v>
      </c>
      <c r="BN13" s="349"/>
      <c r="BO13" s="318"/>
      <c r="BP13" s="318"/>
      <c r="BQ13" s="147" t="s">
        <v>27</v>
      </c>
      <c r="BR13" s="318"/>
      <c r="BS13" s="318"/>
      <c r="BT13" s="147" t="s">
        <v>83</v>
      </c>
      <c r="BU13" s="318"/>
      <c r="BV13" s="318"/>
      <c r="BW13" s="148" t="s">
        <v>29</v>
      </c>
      <c r="BX13" s="318"/>
      <c r="BY13" s="318"/>
      <c r="BZ13" s="357" t="s">
        <v>30</v>
      </c>
      <c r="CA13" s="217"/>
      <c r="CB13" s="318"/>
      <c r="CC13" s="318"/>
      <c r="CD13" s="147" t="s">
        <v>27</v>
      </c>
      <c r="CE13" s="318"/>
      <c r="CF13" s="318"/>
      <c r="CG13" s="147" t="s">
        <v>83</v>
      </c>
      <c r="CH13" s="318"/>
      <c r="CI13" s="318"/>
      <c r="CJ13" s="148" t="s">
        <v>29</v>
      </c>
      <c r="CK13" s="318"/>
      <c r="CL13" s="318"/>
      <c r="CM13" s="148" t="s">
        <v>30</v>
      </c>
      <c r="CN13" s="349"/>
      <c r="CO13" s="318"/>
      <c r="CP13" s="318"/>
      <c r="CQ13" s="147" t="s">
        <v>27</v>
      </c>
      <c r="CR13" s="318"/>
      <c r="CS13" s="318"/>
      <c r="CT13" s="147" t="s">
        <v>83</v>
      </c>
      <c r="CU13" s="318"/>
      <c r="CV13" s="318"/>
      <c r="CW13" s="148" t="s">
        <v>29</v>
      </c>
      <c r="CX13" s="318"/>
      <c r="CY13" s="318"/>
      <c r="CZ13" s="148" t="s">
        <v>30</v>
      </c>
      <c r="DA13" s="349"/>
      <c r="DB13" s="318"/>
      <c r="DC13" s="318"/>
      <c r="DD13" s="147" t="s">
        <v>27</v>
      </c>
      <c r="DE13" s="318"/>
      <c r="DF13" s="318"/>
      <c r="DG13" s="147" t="s">
        <v>83</v>
      </c>
      <c r="DH13" s="318"/>
      <c r="DI13" s="318"/>
      <c r="DJ13" s="148" t="s">
        <v>29</v>
      </c>
      <c r="DK13" s="318"/>
      <c r="DL13" s="318"/>
      <c r="DM13" s="148" t="s">
        <v>30</v>
      </c>
      <c r="DN13" s="349"/>
      <c r="DO13" s="318"/>
      <c r="DP13" s="318"/>
      <c r="DQ13" s="147" t="s">
        <v>27</v>
      </c>
      <c r="DR13" s="318"/>
      <c r="DS13" s="318"/>
      <c r="DT13" s="147" t="s">
        <v>83</v>
      </c>
      <c r="DU13" s="318"/>
      <c r="DV13" s="318"/>
      <c r="DW13" s="148" t="s">
        <v>29</v>
      </c>
      <c r="DX13" s="318"/>
      <c r="DY13" s="318"/>
      <c r="DZ13" s="148" t="s">
        <v>30</v>
      </c>
      <c r="EA13" s="349"/>
      <c r="EB13" s="318"/>
      <c r="EC13" s="318"/>
      <c r="ED13" s="147" t="s">
        <v>27</v>
      </c>
      <c r="EE13" s="318"/>
      <c r="EF13" s="318"/>
      <c r="EG13" s="147" t="s">
        <v>83</v>
      </c>
      <c r="EH13" s="318"/>
      <c r="EI13" s="318"/>
      <c r="EJ13" s="148" t="s">
        <v>29</v>
      </c>
      <c r="EK13" s="318"/>
      <c r="EL13" s="318"/>
      <c r="EM13" s="148" t="s">
        <v>30</v>
      </c>
      <c r="EN13" s="349"/>
    </row>
    <row r="14" spans="1:144" ht="15" x14ac:dyDescent="0.25">
      <c r="A14" s="140"/>
      <c r="B14" s="141">
        <v>39722</v>
      </c>
      <c r="C14" s="141">
        <v>39753</v>
      </c>
      <c r="D14" s="141">
        <v>39783</v>
      </c>
      <c r="E14" s="141">
        <v>39814</v>
      </c>
      <c r="F14" s="141">
        <v>39845</v>
      </c>
      <c r="G14" s="141">
        <v>39873</v>
      </c>
      <c r="H14" s="141">
        <v>39904</v>
      </c>
      <c r="I14" s="141">
        <v>39934</v>
      </c>
      <c r="J14" s="141">
        <v>39965</v>
      </c>
      <c r="K14" s="141">
        <v>39995</v>
      </c>
      <c r="L14" s="141">
        <v>40026</v>
      </c>
      <c r="M14" s="141">
        <v>40057</v>
      </c>
      <c r="N14" s="68"/>
      <c r="O14" s="141">
        <v>40087</v>
      </c>
      <c r="P14" s="141">
        <v>40118</v>
      </c>
      <c r="Q14" s="141">
        <v>40148</v>
      </c>
      <c r="R14" s="141">
        <v>40179</v>
      </c>
      <c r="S14" s="142">
        <v>40210</v>
      </c>
      <c r="T14" s="143">
        <v>40238</v>
      </c>
      <c r="U14" s="143">
        <v>40278</v>
      </c>
      <c r="V14" s="143">
        <v>40308</v>
      </c>
      <c r="W14" s="143">
        <v>40339</v>
      </c>
      <c r="X14" s="143">
        <v>40369</v>
      </c>
      <c r="Y14" s="143">
        <v>40400</v>
      </c>
      <c r="Z14" s="264">
        <v>40431</v>
      </c>
      <c r="AA14" s="286"/>
      <c r="AB14" s="276">
        <v>40461</v>
      </c>
      <c r="AC14" s="143">
        <v>40492</v>
      </c>
      <c r="AD14" s="143">
        <v>40522</v>
      </c>
      <c r="AE14" s="143">
        <v>40553</v>
      </c>
      <c r="AF14" s="143">
        <v>40584</v>
      </c>
      <c r="AG14" s="143">
        <v>40612</v>
      </c>
      <c r="AH14" s="143">
        <v>40643</v>
      </c>
      <c r="AI14" s="143">
        <v>40673</v>
      </c>
      <c r="AJ14" s="143">
        <v>40704</v>
      </c>
      <c r="AK14" s="143">
        <v>40735</v>
      </c>
      <c r="AL14" s="143">
        <v>40766</v>
      </c>
      <c r="AM14" s="143">
        <v>40796</v>
      </c>
      <c r="AN14" s="286"/>
      <c r="AO14" s="143">
        <v>40827</v>
      </c>
      <c r="AP14" s="143">
        <v>40858</v>
      </c>
      <c r="AQ14" s="143">
        <v>40888</v>
      </c>
      <c r="AR14" s="143">
        <v>40919</v>
      </c>
      <c r="AS14" s="143">
        <v>40950</v>
      </c>
      <c r="AT14" s="143">
        <v>40979</v>
      </c>
      <c r="AU14" s="143">
        <v>41010</v>
      </c>
      <c r="AV14" s="143">
        <v>41040</v>
      </c>
      <c r="AW14" s="143">
        <v>41071</v>
      </c>
      <c r="AX14" s="143">
        <v>41101</v>
      </c>
      <c r="AY14" s="143">
        <v>41132</v>
      </c>
      <c r="AZ14" s="143">
        <v>41163</v>
      </c>
      <c r="BA14" s="217"/>
      <c r="BB14" s="276">
        <v>41193</v>
      </c>
      <c r="BC14" s="143">
        <v>41224</v>
      </c>
      <c r="BD14" s="143">
        <v>41254</v>
      </c>
      <c r="BE14" s="143">
        <v>41285</v>
      </c>
      <c r="BF14" s="143">
        <v>41316</v>
      </c>
      <c r="BG14" s="143">
        <v>41344</v>
      </c>
      <c r="BH14" s="143">
        <v>41375</v>
      </c>
      <c r="BI14" s="143">
        <v>41405</v>
      </c>
      <c r="BJ14" s="143">
        <v>41436</v>
      </c>
      <c r="BK14" s="143">
        <v>41466</v>
      </c>
      <c r="BL14" s="143">
        <v>41497</v>
      </c>
      <c r="BM14" s="143">
        <v>41528</v>
      </c>
      <c r="BN14" s="349"/>
      <c r="BO14" s="276">
        <v>41558</v>
      </c>
      <c r="BP14" s="143">
        <v>41589</v>
      </c>
      <c r="BQ14" s="143">
        <v>41619</v>
      </c>
      <c r="BR14" s="143">
        <v>41650</v>
      </c>
      <c r="BS14" s="143">
        <v>41681</v>
      </c>
      <c r="BT14" s="143">
        <v>41709</v>
      </c>
      <c r="BU14" s="143">
        <v>41740</v>
      </c>
      <c r="BV14" s="143">
        <v>41770</v>
      </c>
      <c r="BW14" s="143">
        <v>41801</v>
      </c>
      <c r="BX14" s="143">
        <v>41831</v>
      </c>
      <c r="BY14" s="143">
        <v>41862</v>
      </c>
      <c r="BZ14" s="264">
        <v>41893</v>
      </c>
      <c r="CA14" s="293"/>
      <c r="CB14" s="276">
        <v>41923</v>
      </c>
      <c r="CC14" s="143">
        <v>41954</v>
      </c>
      <c r="CD14" s="143">
        <v>41984</v>
      </c>
      <c r="CE14" s="143">
        <v>42015</v>
      </c>
      <c r="CF14" s="143">
        <v>42046</v>
      </c>
      <c r="CG14" s="143">
        <v>42074</v>
      </c>
      <c r="CH14" s="143">
        <v>42105</v>
      </c>
      <c r="CI14" s="143">
        <v>42135</v>
      </c>
      <c r="CJ14" s="143">
        <v>42166</v>
      </c>
      <c r="CK14" s="143">
        <v>42196</v>
      </c>
      <c r="CL14" s="143">
        <v>42227</v>
      </c>
      <c r="CM14" s="143">
        <v>42258</v>
      </c>
      <c r="CN14" s="349"/>
      <c r="CO14" s="276">
        <v>42278</v>
      </c>
      <c r="CP14" s="143">
        <f>CO14+31</f>
        <v>42309</v>
      </c>
      <c r="CQ14" s="143">
        <f t="shared" ref="CQ14:CZ14" si="3">CP14+31</f>
        <v>42340</v>
      </c>
      <c r="CR14" s="143">
        <f t="shared" si="3"/>
        <v>42371</v>
      </c>
      <c r="CS14" s="143">
        <f t="shared" si="3"/>
        <v>42402</v>
      </c>
      <c r="CT14" s="143">
        <f t="shared" si="3"/>
        <v>42433</v>
      </c>
      <c r="CU14" s="143">
        <f t="shared" si="3"/>
        <v>42464</v>
      </c>
      <c r="CV14" s="143">
        <f t="shared" si="3"/>
        <v>42495</v>
      </c>
      <c r="CW14" s="143">
        <f t="shared" si="3"/>
        <v>42526</v>
      </c>
      <c r="CX14" s="143">
        <f t="shared" si="3"/>
        <v>42557</v>
      </c>
      <c r="CY14" s="143">
        <f t="shared" si="3"/>
        <v>42588</v>
      </c>
      <c r="CZ14" s="143">
        <f t="shared" si="3"/>
        <v>42619</v>
      </c>
      <c r="DA14" s="349"/>
      <c r="DB14" s="276">
        <v>42644</v>
      </c>
      <c r="DC14" s="143">
        <f t="shared" ref="DC14:DM14" si="4">DB14+31</f>
        <v>42675</v>
      </c>
      <c r="DD14" s="143">
        <f t="shared" si="4"/>
        <v>42706</v>
      </c>
      <c r="DE14" s="143">
        <f t="shared" si="4"/>
        <v>42737</v>
      </c>
      <c r="DF14" s="143">
        <f t="shared" si="4"/>
        <v>42768</v>
      </c>
      <c r="DG14" s="143">
        <f t="shared" si="4"/>
        <v>42799</v>
      </c>
      <c r="DH14" s="143">
        <f t="shared" si="4"/>
        <v>42830</v>
      </c>
      <c r="DI14" s="143">
        <f t="shared" si="4"/>
        <v>42861</v>
      </c>
      <c r="DJ14" s="143">
        <f t="shared" si="4"/>
        <v>42892</v>
      </c>
      <c r="DK14" s="143">
        <f t="shared" si="4"/>
        <v>42923</v>
      </c>
      <c r="DL14" s="143">
        <f t="shared" si="4"/>
        <v>42954</v>
      </c>
      <c r="DM14" s="143">
        <f t="shared" si="4"/>
        <v>42985</v>
      </c>
      <c r="DN14" s="349"/>
      <c r="DO14" s="276">
        <v>43009</v>
      </c>
      <c r="DP14" s="143">
        <f t="shared" ref="DP14:DZ14" si="5">DO14+31</f>
        <v>43040</v>
      </c>
      <c r="DQ14" s="143">
        <f t="shared" si="5"/>
        <v>43071</v>
      </c>
      <c r="DR14" s="143">
        <f t="shared" si="5"/>
        <v>43102</v>
      </c>
      <c r="DS14" s="143">
        <f t="shared" si="5"/>
        <v>43133</v>
      </c>
      <c r="DT14" s="143">
        <f t="shared" si="5"/>
        <v>43164</v>
      </c>
      <c r="DU14" s="143">
        <f t="shared" si="5"/>
        <v>43195</v>
      </c>
      <c r="DV14" s="143">
        <f t="shared" si="5"/>
        <v>43226</v>
      </c>
      <c r="DW14" s="143">
        <f t="shared" si="5"/>
        <v>43257</v>
      </c>
      <c r="DX14" s="143">
        <f t="shared" si="5"/>
        <v>43288</v>
      </c>
      <c r="DY14" s="143">
        <f t="shared" si="5"/>
        <v>43319</v>
      </c>
      <c r="DZ14" s="143">
        <f t="shared" si="5"/>
        <v>43350</v>
      </c>
      <c r="EA14" s="349"/>
      <c r="EB14" s="276">
        <v>43374</v>
      </c>
      <c r="EC14" s="143">
        <f t="shared" ref="EC14" si="6">EB14+31</f>
        <v>43405</v>
      </c>
      <c r="ED14" s="143">
        <f t="shared" ref="ED14" si="7">EC14+31</f>
        <v>43436</v>
      </c>
      <c r="EE14" s="143">
        <f t="shared" ref="EE14" si="8">ED14+31</f>
        <v>43467</v>
      </c>
      <c r="EF14" s="143">
        <f t="shared" ref="EF14" si="9">EE14+31</f>
        <v>43498</v>
      </c>
      <c r="EG14" s="143">
        <f t="shared" ref="EG14" si="10">EF14+31</f>
        <v>43529</v>
      </c>
      <c r="EH14" s="143">
        <f t="shared" ref="EH14" si="11">EG14+31</f>
        <v>43560</v>
      </c>
      <c r="EI14" s="143">
        <f t="shared" ref="EI14" si="12">EH14+31</f>
        <v>43591</v>
      </c>
      <c r="EJ14" s="143">
        <f t="shared" ref="EJ14" si="13">EI14+31</f>
        <v>43622</v>
      </c>
      <c r="EK14" s="143">
        <f t="shared" ref="EK14" si="14">EJ14+31</f>
        <v>43653</v>
      </c>
      <c r="EL14" s="143">
        <f t="shared" ref="EL14" si="15">EK14+31</f>
        <v>43684</v>
      </c>
      <c r="EM14" s="143">
        <f t="shared" ref="EM14" si="16">EL14+31</f>
        <v>43715</v>
      </c>
      <c r="EN14" s="349"/>
    </row>
    <row r="15" spans="1:144" ht="15" x14ac:dyDescent="0.25">
      <c r="A15" s="144" t="s">
        <v>75</v>
      </c>
      <c r="B15" s="145"/>
      <c r="C15" s="145"/>
      <c r="D15" s="145">
        <v>0.94</v>
      </c>
      <c r="E15" s="145"/>
      <c r="F15" s="145"/>
      <c r="G15" s="145">
        <v>0.93799999999999994</v>
      </c>
      <c r="H15" s="145"/>
      <c r="I15" s="145"/>
      <c r="J15" s="145">
        <v>0.94099999999999995</v>
      </c>
      <c r="K15" s="145"/>
      <c r="L15" s="145"/>
      <c r="M15" s="145">
        <v>0.94399999999999995</v>
      </c>
      <c r="N15" s="63"/>
      <c r="O15" s="145"/>
      <c r="P15" s="145"/>
      <c r="Q15" s="145">
        <v>0.94499999999999995</v>
      </c>
      <c r="R15" s="145"/>
      <c r="S15" s="146"/>
      <c r="T15" s="145">
        <v>0.95699999999999996</v>
      </c>
      <c r="U15" s="145">
        <v>0.96599999999999997</v>
      </c>
      <c r="V15" s="145">
        <v>0.96199999999999997</v>
      </c>
      <c r="W15" s="145">
        <v>0.96</v>
      </c>
      <c r="X15" s="145">
        <v>0.96599999999999997</v>
      </c>
      <c r="Y15" s="145">
        <v>0.96399999999999997</v>
      </c>
      <c r="Z15" s="146">
        <v>0.96299999999999997</v>
      </c>
      <c r="AA15" s="286"/>
      <c r="AB15" s="277">
        <v>0.96299999999999997</v>
      </c>
      <c r="AC15" s="145">
        <v>0.96399999999999997</v>
      </c>
      <c r="AD15" s="145">
        <v>0.96199999999999997</v>
      </c>
      <c r="AE15" s="145">
        <v>0.96099999999999997</v>
      </c>
      <c r="AF15" s="145">
        <v>0.95499999999999996</v>
      </c>
      <c r="AG15" s="145">
        <v>0.95299999999999996</v>
      </c>
      <c r="AH15" s="145">
        <v>0.95699999999999996</v>
      </c>
      <c r="AI15" s="145">
        <v>0.95599999999999996</v>
      </c>
      <c r="AJ15" s="145">
        <v>0.95399999999999996</v>
      </c>
      <c r="AK15" s="145">
        <v>0.95899999999999996</v>
      </c>
      <c r="AL15" s="145">
        <v>0.95499999999999996</v>
      </c>
      <c r="AM15" s="145">
        <v>0.95399999999999996</v>
      </c>
      <c r="AN15" s="286"/>
      <c r="AO15" s="145">
        <v>0.95399999999999996</v>
      </c>
      <c r="AP15" s="145">
        <v>0.95499999999999996</v>
      </c>
      <c r="AQ15" s="145">
        <v>0.95399999999999996</v>
      </c>
      <c r="AR15" s="145">
        <v>0.95899999999999996</v>
      </c>
      <c r="AS15" s="145">
        <v>0.96199999999999997</v>
      </c>
      <c r="AT15" s="145">
        <v>0.96299999999999997</v>
      </c>
      <c r="AU15" s="145">
        <v>0.96699999999999997</v>
      </c>
      <c r="AV15" s="145">
        <v>0.96599999999999997</v>
      </c>
      <c r="AW15" s="145">
        <v>0.96599999999999997</v>
      </c>
      <c r="AX15" s="145">
        <v>0.96599999999999997</v>
      </c>
      <c r="AY15" s="145">
        <v>0.96499999999999997</v>
      </c>
      <c r="AZ15" s="145">
        <v>0.96599999999999997</v>
      </c>
      <c r="BA15" s="217"/>
      <c r="BB15" s="277">
        <v>0.96599999999999997</v>
      </c>
      <c r="BC15" s="277">
        <v>0.96599999999999997</v>
      </c>
      <c r="BD15" s="145">
        <v>0.96599999999999997</v>
      </c>
      <c r="BE15" s="145">
        <v>0.96599999999999997</v>
      </c>
      <c r="BF15" s="145">
        <v>0.96399999999999997</v>
      </c>
      <c r="BG15" s="145">
        <v>0.96499999999999997</v>
      </c>
      <c r="BH15" s="145">
        <v>0.96499999999999997</v>
      </c>
      <c r="BI15" s="145">
        <v>0.96199999999999997</v>
      </c>
      <c r="BJ15" s="145">
        <v>0.96199999999999997</v>
      </c>
      <c r="BK15" s="145">
        <v>0.96199999999999997</v>
      </c>
      <c r="BL15" s="145">
        <v>0.96199999999999997</v>
      </c>
      <c r="BM15" s="145">
        <v>0.96199999999999997</v>
      </c>
      <c r="BN15" s="354"/>
      <c r="BO15" s="145">
        <v>0.96199999999999997</v>
      </c>
      <c r="BP15" s="277">
        <v>0.96199999999999997</v>
      </c>
      <c r="BQ15" s="145">
        <v>0.96199999999999997</v>
      </c>
      <c r="BR15" s="145">
        <v>0.96199999999999997</v>
      </c>
      <c r="BS15" s="145">
        <v>0.96199999999999997</v>
      </c>
      <c r="BT15" s="145">
        <v>0.96599999999999997</v>
      </c>
      <c r="BU15" s="145">
        <v>0.96599999999999997</v>
      </c>
      <c r="BV15" s="145">
        <v>0.96599999999999997</v>
      </c>
      <c r="BW15" s="145">
        <v>0.96599999999999997</v>
      </c>
      <c r="BX15" s="145">
        <v>0.96599999999999997</v>
      </c>
      <c r="BY15" s="145">
        <v>0.96599999999999997</v>
      </c>
      <c r="BZ15" s="146">
        <v>0.96899999999999997</v>
      </c>
      <c r="CA15" s="293"/>
      <c r="CB15" s="145">
        <v>0.96899999999999997</v>
      </c>
      <c r="CC15" s="145">
        <v>0.96899999999999997</v>
      </c>
      <c r="CD15" s="145">
        <v>0.97</v>
      </c>
      <c r="CE15" s="145">
        <v>0.97</v>
      </c>
      <c r="CF15" s="145">
        <v>0.97</v>
      </c>
      <c r="CG15" s="145">
        <v>0.96299999999999997</v>
      </c>
      <c r="CH15" s="145">
        <v>0.96299999999999997</v>
      </c>
      <c r="CI15" s="145">
        <v>0.96299999999999997</v>
      </c>
      <c r="CJ15" s="145">
        <v>0.96299999999999997</v>
      </c>
      <c r="CK15" s="145">
        <v>0.96299999999999997</v>
      </c>
      <c r="CL15" s="145">
        <v>0.96299999999999997</v>
      </c>
      <c r="CM15" s="145">
        <v>0.96</v>
      </c>
      <c r="CN15" s="349"/>
      <c r="CO15" s="145">
        <v>0.96</v>
      </c>
      <c r="CP15" s="277">
        <v>0.96</v>
      </c>
      <c r="CQ15" s="361"/>
      <c r="CR15" s="361"/>
      <c r="CS15" s="361"/>
      <c r="CT15" s="361"/>
      <c r="CU15" s="361"/>
      <c r="CV15" s="361"/>
      <c r="CW15" s="361"/>
      <c r="CX15" s="361"/>
      <c r="CY15" s="361"/>
      <c r="CZ15" s="361"/>
      <c r="DA15" s="349"/>
      <c r="DB15" s="361"/>
      <c r="DC15" s="361"/>
      <c r="DD15" s="361"/>
      <c r="DE15" s="361"/>
      <c r="DF15" s="361"/>
      <c r="DG15" s="361"/>
      <c r="DH15" s="361"/>
      <c r="DI15" s="361"/>
      <c r="DJ15" s="361"/>
      <c r="DK15" s="361"/>
      <c r="DL15" s="361"/>
      <c r="DM15" s="361"/>
      <c r="DN15" s="349"/>
      <c r="DO15" s="361"/>
      <c r="DP15" s="361"/>
      <c r="DQ15" s="361"/>
      <c r="DR15" s="361"/>
      <c r="DS15" s="361"/>
      <c r="DT15" s="361"/>
      <c r="DU15" s="361"/>
      <c r="DV15" s="361"/>
      <c r="DW15" s="361"/>
      <c r="DX15" s="361"/>
      <c r="DY15" s="361"/>
      <c r="DZ15" s="361"/>
      <c r="EA15" s="349"/>
      <c r="EB15" s="361"/>
      <c r="EC15" s="361"/>
      <c r="ED15" s="361"/>
      <c r="EE15" s="361"/>
      <c r="EF15" s="361"/>
      <c r="EG15" s="361"/>
      <c r="EH15" s="361"/>
      <c r="EI15" s="361"/>
      <c r="EJ15" s="361"/>
      <c r="EK15" s="361"/>
      <c r="EL15" s="361"/>
      <c r="EM15" s="361"/>
      <c r="EN15" s="349"/>
    </row>
    <row r="16" spans="1:144" ht="15" x14ac:dyDescent="0.25">
      <c r="A16" s="144" t="s">
        <v>76</v>
      </c>
      <c r="B16" s="145"/>
      <c r="C16" s="145"/>
      <c r="D16" s="145">
        <v>0.93400000000000005</v>
      </c>
      <c r="E16" s="145"/>
      <c r="F16" s="145"/>
      <c r="G16" s="145">
        <v>0.93899999999999995</v>
      </c>
      <c r="H16" s="145"/>
      <c r="I16" s="145"/>
      <c r="J16" s="145">
        <v>0.94099999999999995</v>
      </c>
      <c r="K16" s="145"/>
      <c r="L16" s="145"/>
      <c r="M16" s="145">
        <v>0.93600000000000005</v>
      </c>
      <c r="N16" s="63"/>
      <c r="O16" s="145"/>
      <c r="P16" s="145"/>
      <c r="Q16" s="145">
        <v>0.94099999999999995</v>
      </c>
      <c r="R16" s="145"/>
      <c r="S16" s="146"/>
      <c r="T16" s="145">
        <v>0.94399999999999995</v>
      </c>
      <c r="U16" s="145">
        <v>0.95099999999999996</v>
      </c>
      <c r="V16" s="145">
        <v>0.95</v>
      </c>
      <c r="W16" s="302">
        <v>0.94599999999999995</v>
      </c>
      <c r="X16" s="145">
        <v>0.95399999999999996</v>
      </c>
      <c r="Y16" s="145">
        <v>0.95099999999999996</v>
      </c>
      <c r="Z16" s="146">
        <v>0.94899999999999995</v>
      </c>
      <c r="AA16" s="286"/>
      <c r="AB16" s="277">
        <v>0.94899999999999995</v>
      </c>
      <c r="AC16" s="145">
        <v>0.95099999999999996</v>
      </c>
      <c r="AD16" s="145">
        <v>0.94899999999999995</v>
      </c>
      <c r="AE16" s="145">
        <v>0.95499999999999996</v>
      </c>
      <c r="AF16" s="145">
        <v>0.95099999999999996</v>
      </c>
      <c r="AG16" s="145">
        <v>0.94799999999999995</v>
      </c>
      <c r="AH16" s="145">
        <v>0.95</v>
      </c>
      <c r="AI16" s="145">
        <v>0.94899999999999995</v>
      </c>
      <c r="AJ16" s="145">
        <v>0.94699999999999995</v>
      </c>
      <c r="AK16" s="145">
        <v>0.95699999999999996</v>
      </c>
      <c r="AL16" s="145">
        <v>0.95299999999999996</v>
      </c>
      <c r="AM16" s="145">
        <v>0.95199999999999996</v>
      </c>
      <c r="AN16" s="286"/>
      <c r="AO16" s="145">
        <v>0.95199999999999996</v>
      </c>
      <c r="AP16" s="145">
        <v>0.95299999999999996</v>
      </c>
      <c r="AQ16" s="145">
        <v>0.95199999999999996</v>
      </c>
      <c r="AR16" s="145">
        <v>0.96299999999999997</v>
      </c>
      <c r="AS16" s="145">
        <v>0.96</v>
      </c>
      <c r="AT16" s="145">
        <v>0.96</v>
      </c>
      <c r="AU16" s="145">
        <v>0.96199999999999997</v>
      </c>
      <c r="AV16" s="145">
        <v>0.96099999999999997</v>
      </c>
      <c r="AW16" s="145">
        <v>0.96099999999999997</v>
      </c>
      <c r="AX16" s="145">
        <v>0.96199999999999997</v>
      </c>
      <c r="AY16" s="145">
        <v>0.96</v>
      </c>
      <c r="AZ16" s="145">
        <v>0.95899999999999996</v>
      </c>
      <c r="BA16" s="217"/>
      <c r="BB16" s="277">
        <v>0.95899999999999996</v>
      </c>
      <c r="BC16" s="277">
        <v>0.95899999999999996</v>
      </c>
      <c r="BD16" s="145">
        <v>0.95899999999999996</v>
      </c>
      <c r="BE16" s="145">
        <v>0.95599999999999996</v>
      </c>
      <c r="BF16" s="145">
        <v>0.95599999999999996</v>
      </c>
      <c r="BG16" s="145">
        <v>0.95599999999999996</v>
      </c>
      <c r="BH16" s="145">
        <v>0.95599999999999996</v>
      </c>
      <c r="BI16" s="145">
        <v>0.96099999999999997</v>
      </c>
      <c r="BJ16" s="145">
        <v>0.96199999999999997</v>
      </c>
      <c r="BK16" s="145">
        <v>0.96199999999999997</v>
      </c>
      <c r="BL16" s="145">
        <v>0.96199999999999997</v>
      </c>
      <c r="BM16" s="145">
        <v>0.96299999999999997</v>
      </c>
      <c r="BN16" s="354"/>
      <c r="BO16" s="145">
        <v>0.96299999999999997</v>
      </c>
      <c r="BP16" s="277">
        <v>0.96299999999999997</v>
      </c>
      <c r="BQ16" s="145">
        <v>0.96099999999999997</v>
      </c>
      <c r="BR16" s="145">
        <v>0.96099999999999997</v>
      </c>
      <c r="BS16" s="145">
        <v>0.96099999999999997</v>
      </c>
      <c r="BT16" s="145">
        <v>0.95899999999999996</v>
      </c>
      <c r="BU16" s="145">
        <v>0.95899999999999996</v>
      </c>
      <c r="BV16" s="145">
        <v>0.95899999999999996</v>
      </c>
      <c r="BW16" s="145">
        <v>0.95499999999999996</v>
      </c>
      <c r="BX16" s="145">
        <v>0.95499999999999996</v>
      </c>
      <c r="BY16" s="145">
        <v>0.95499999999999996</v>
      </c>
      <c r="BZ16" s="146">
        <v>0.95499999999999996</v>
      </c>
      <c r="CA16" s="293"/>
      <c r="CB16" s="145">
        <v>0.95499999999999996</v>
      </c>
      <c r="CC16" s="145">
        <v>0.95499999999999996</v>
      </c>
      <c r="CD16" s="145">
        <v>0.95599999999999996</v>
      </c>
      <c r="CE16" s="145">
        <v>0.95599999999999996</v>
      </c>
      <c r="CF16" s="145">
        <v>0.95599999999999996</v>
      </c>
      <c r="CG16" s="145">
        <v>0.95299999999999996</v>
      </c>
      <c r="CH16" s="145">
        <v>0.95299999999999996</v>
      </c>
      <c r="CI16" s="145">
        <v>0.95299999999999996</v>
      </c>
      <c r="CJ16" s="145">
        <v>0.95299999999999996</v>
      </c>
      <c r="CK16" s="145">
        <v>0.95299999999999996</v>
      </c>
      <c r="CL16" s="145">
        <v>0.95299999999999996</v>
      </c>
      <c r="CM16" s="145">
        <v>0.94899999999999995</v>
      </c>
      <c r="CN16" s="349"/>
      <c r="CO16" s="145">
        <v>0.94899999999999995</v>
      </c>
      <c r="CP16" s="277">
        <v>0.94899999999999995</v>
      </c>
      <c r="CQ16" s="361"/>
      <c r="CR16" s="361"/>
      <c r="CS16" s="361"/>
      <c r="CT16" s="361"/>
      <c r="CU16" s="361"/>
      <c r="CV16" s="361"/>
      <c r="CW16" s="361"/>
      <c r="CX16" s="361"/>
      <c r="CY16" s="361"/>
      <c r="CZ16" s="361"/>
      <c r="DA16" s="349"/>
      <c r="DB16" s="361"/>
      <c r="DC16" s="361"/>
      <c r="DD16" s="361"/>
      <c r="DE16" s="361"/>
      <c r="DF16" s="361"/>
      <c r="DG16" s="361"/>
      <c r="DH16" s="361"/>
      <c r="DI16" s="361"/>
      <c r="DJ16" s="361"/>
      <c r="DK16" s="361"/>
      <c r="DL16" s="361"/>
      <c r="DM16" s="361"/>
      <c r="DN16" s="349"/>
      <c r="DO16" s="361"/>
      <c r="DP16" s="361"/>
      <c r="DQ16" s="361"/>
      <c r="DR16" s="361"/>
      <c r="DS16" s="361"/>
      <c r="DT16" s="361"/>
      <c r="DU16" s="361"/>
      <c r="DV16" s="361"/>
      <c r="DW16" s="361"/>
      <c r="DX16" s="361"/>
      <c r="DY16" s="361"/>
      <c r="DZ16" s="361"/>
      <c r="EA16" s="349"/>
      <c r="EB16" s="361"/>
      <c r="EC16" s="361"/>
      <c r="ED16" s="361"/>
      <c r="EE16" s="361"/>
      <c r="EF16" s="361"/>
      <c r="EG16" s="361"/>
      <c r="EH16" s="361"/>
      <c r="EI16" s="361"/>
      <c r="EJ16" s="361"/>
      <c r="EK16" s="361"/>
      <c r="EL16" s="361"/>
      <c r="EM16" s="361"/>
      <c r="EN16" s="349"/>
    </row>
    <row r="17" spans="1:144" ht="15" x14ac:dyDescent="0.25">
      <c r="A17" s="303" t="s">
        <v>91</v>
      </c>
      <c r="B17" s="63"/>
      <c r="C17" s="63"/>
      <c r="D17" s="63"/>
      <c r="E17" s="63"/>
      <c r="F17" s="92"/>
      <c r="G17" s="92"/>
      <c r="H17" s="63"/>
      <c r="I17" s="63"/>
      <c r="J17" s="63"/>
      <c r="K17" s="63"/>
      <c r="L17" s="63"/>
      <c r="M17" s="63"/>
      <c r="N17" s="217"/>
      <c r="O17" s="246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92"/>
      <c r="AA17" s="289"/>
      <c r="AB17" s="246"/>
      <c r="AC17" s="63"/>
      <c r="AD17" s="63"/>
      <c r="AE17" s="63"/>
      <c r="AF17" s="63"/>
      <c r="AG17" s="302">
        <v>0.90800000000000003</v>
      </c>
      <c r="AH17" s="63"/>
      <c r="AI17" s="63"/>
      <c r="AJ17" s="302">
        <v>0.93400000000000005</v>
      </c>
      <c r="AK17" s="63"/>
      <c r="AL17" s="63"/>
      <c r="AM17" s="302">
        <v>0.94599999999999995</v>
      </c>
      <c r="AN17" s="289"/>
      <c r="AO17" s="63"/>
      <c r="AP17" s="145">
        <v>0.95099999999999996</v>
      </c>
      <c r="AQ17" s="145">
        <v>0.95599999999999996</v>
      </c>
      <c r="AR17" s="145">
        <v>0.95599999999999996</v>
      </c>
      <c r="AS17" s="145">
        <v>0.95599999999999996</v>
      </c>
      <c r="AT17" s="145">
        <v>0.97</v>
      </c>
      <c r="AU17" s="145">
        <v>0.96899999999999997</v>
      </c>
      <c r="AV17" s="145">
        <v>0.96399999999999997</v>
      </c>
      <c r="AW17" s="145">
        <v>0.96599999999999997</v>
      </c>
      <c r="AX17" s="145">
        <v>0.96499999999999997</v>
      </c>
      <c r="AY17" s="145">
        <v>0.97</v>
      </c>
      <c r="AZ17" s="145">
        <v>0.97199999999999998</v>
      </c>
      <c r="BA17" s="217"/>
      <c r="BB17" s="277">
        <v>0.97199999999999998</v>
      </c>
      <c r="BC17" s="277">
        <v>0.97199999999999998</v>
      </c>
      <c r="BD17" s="145">
        <v>0.96899999999999997</v>
      </c>
      <c r="BE17" s="145">
        <v>0.97099999999999997</v>
      </c>
      <c r="BF17" s="145">
        <v>0.97099999999999997</v>
      </c>
      <c r="BG17" s="145">
        <v>0.97</v>
      </c>
      <c r="BH17" s="145">
        <v>0.97</v>
      </c>
      <c r="BI17" s="145">
        <v>0.97399999999999998</v>
      </c>
      <c r="BJ17" s="145">
        <v>0.97399999999999998</v>
      </c>
      <c r="BK17" s="145">
        <v>0.97399999999999998</v>
      </c>
      <c r="BL17" s="145">
        <v>0.97399999999999998</v>
      </c>
      <c r="BM17" s="145">
        <v>0.97599999999999998</v>
      </c>
      <c r="BN17" s="354"/>
      <c r="BO17" s="145">
        <v>0.97599999999999998</v>
      </c>
      <c r="BP17" s="277">
        <v>0.97599999999999998</v>
      </c>
      <c r="BQ17" s="145">
        <v>0.97899999999999998</v>
      </c>
      <c r="BR17" s="145">
        <v>0.97899999999999998</v>
      </c>
      <c r="BS17" s="145">
        <v>0.97899999999999998</v>
      </c>
      <c r="BT17" s="145">
        <v>0.97399999999999998</v>
      </c>
      <c r="BU17" s="145">
        <v>0.97399999999999998</v>
      </c>
      <c r="BV17" s="145">
        <v>0.97399999999999998</v>
      </c>
      <c r="BW17" s="145">
        <v>0.97399999999999998</v>
      </c>
      <c r="BX17" s="145">
        <v>0.97399999999999998</v>
      </c>
      <c r="BY17" s="145">
        <v>0.97399999999999998</v>
      </c>
      <c r="BZ17" s="146">
        <v>0.97199999999999998</v>
      </c>
      <c r="CA17" s="293"/>
      <c r="CB17" s="145">
        <v>0.97199999999999998</v>
      </c>
      <c r="CC17" s="145">
        <v>0.97199999999999998</v>
      </c>
      <c r="CD17" s="145">
        <v>0.97399999999999998</v>
      </c>
      <c r="CE17" s="145">
        <v>0.97399999999999998</v>
      </c>
      <c r="CF17" s="145">
        <v>0.97399999999999998</v>
      </c>
      <c r="CG17" s="145">
        <v>0.96299999999999997</v>
      </c>
      <c r="CH17" s="145">
        <v>0.96299999999999997</v>
      </c>
      <c r="CI17" s="145">
        <v>0.96299999999999997</v>
      </c>
      <c r="CJ17" s="145">
        <v>0.96199999999999997</v>
      </c>
      <c r="CK17" s="145">
        <v>0.96199999999999997</v>
      </c>
      <c r="CL17" s="145">
        <v>0.96199999999999997</v>
      </c>
      <c r="CM17" s="145">
        <v>0.95099999999999996</v>
      </c>
      <c r="CN17" s="349"/>
      <c r="CO17" s="145">
        <v>0.95099999999999996</v>
      </c>
      <c r="CP17" s="277">
        <v>0.95099999999999996</v>
      </c>
      <c r="CQ17" s="361"/>
      <c r="CR17" s="361"/>
      <c r="CS17" s="361"/>
      <c r="CT17" s="361"/>
      <c r="CU17" s="361"/>
      <c r="CV17" s="361"/>
      <c r="CW17" s="361"/>
      <c r="CX17" s="361"/>
      <c r="CY17" s="361"/>
      <c r="CZ17" s="361"/>
      <c r="DA17" s="349"/>
      <c r="DB17" s="361"/>
      <c r="DC17" s="361"/>
      <c r="DD17" s="361"/>
      <c r="DE17" s="361"/>
      <c r="DF17" s="361"/>
      <c r="DG17" s="361"/>
      <c r="DH17" s="361"/>
      <c r="DI17" s="361"/>
      <c r="DJ17" s="361"/>
      <c r="DK17" s="361"/>
      <c r="DL17" s="361"/>
      <c r="DM17" s="361"/>
      <c r="DN17" s="349"/>
      <c r="DO17" s="361"/>
      <c r="DP17" s="361"/>
      <c r="DQ17" s="361"/>
      <c r="DR17" s="361"/>
      <c r="DS17" s="361"/>
      <c r="DT17" s="361"/>
      <c r="DU17" s="361"/>
      <c r="DV17" s="361"/>
      <c r="DW17" s="361"/>
      <c r="DX17" s="361"/>
      <c r="DY17" s="361"/>
      <c r="DZ17" s="361"/>
      <c r="EA17" s="349"/>
      <c r="EB17" s="361"/>
      <c r="EC17" s="361"/>
      <c r="ED17" s="361"/>
      <c r="EE17" s="361"/>
      <c r="EF17" s="361"/>
      <c r="EG17" s="361"/>
      <c r="EH17" s="361"/>
      <c r="EI17" s="361"/>
      <c r="EJ17" s="361"/>
      <c r="EK17" s="361"/>
      <c r="EL17" s="361"/>
      <c r="EM17" s="361"/>
      <c r="EN17" s="349"/>
    </row>
    <row r="18" spans="1:144" ht="15" x14ac:dyDescent="0.25">
      <c r="A18" s="303" t="s">
        <v>84</v>
      </c>
      <c r="B18" s="63"/>
      <c r="C18" s="63"/>
      <c r="D18" s="63"/>
      <c r="E18" s="63"/>
      <c r="F18" s="92"/>
      <c r="G18" s="92"/>
      <c r="H18" s="63"/>
      <c r="I18" s="63"/>
      <c r="J18" s="63"/>
      <c r="K18" s="63"/>
      <c r="L18" s="63"/>
      <c r="M18" s="63"/>
      <c r="N18" s="217"/>
      <c r="O18" s="246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92"/>
      <c r="AA18" s="289"/>
      <c r="AB18" s="246"/>
      <c r="AC18" s="63"/>
      <c r="AD18" s="63"/>
      <c r="AE18" s="63"/>
      <c r="AF18" s="63"/>
      <c r="AG18" s="302">
        <v>0.89700000000000002</v>
      </c>
      <c r="AH18" s="63"/>
      <c r="AI18" s="63"/>
      <c r="AJ18" s="302">
        <v>0.9</v>
      </c>
      <c r="AK18" s="63"/>
      <c r="AL18" s="63"/>
      <c r="AM18" s="302">
        <v>0.90900000000000003</v>
      </c>
      <c r="AN18" s="289"/>
      <c r="AO18" s="63"/>
      <c r="AP18" s="145">
        <v>0.90800000000000003</v>
      </c>
      <c r="AQ18" s="145">
        <v>0.91</v>
      </c>
      <c r="AR18" s="145">
        <v>0.91</v>
      </c>
      <c r="AS18" s="145">
        <v>0.90900000000000003</v>
      </c>
      <c r="AT18" s="145">
        <v>0.91500000000000004</v>
      </c>
      <c r="AU18" s="145">
        <v>0.91400000000000003</v>
      </c>
      <c r="AV18" s="145">
        <v>0.90700000000000003</v>
      </c>
      <c r="AW18" s="145">
        <v>0.90800000000000003</v>
      </c>
      <c r="AX18" s="145">
        <v>0.90900000000000003</v>
      </c>
      <c r="AY18" s="145">
        <v>0.91100000000000003</v>
      </c>
      <c r="AZ18" s="145">
        <v>0.91200000000000003</v>
      </c>
      <c r="BA18" s="217"/>
      <c r="BB18" s="277">
        <v>0.91200000000000003</v>
      </c>
      <c r="BC18" s="277">
        <v>0.91200000000000003</v>
      </c>
      <c r="BD18" s="145">
        <v>0.91200000000000003</v>
      </c>
      <c r="BE18" s="145">
        <v>0.91</v>
      </c>
      <c r="BF18" s="145">
        <v>0.90800000000000003</v>
      </c>
      <c r="BG18" s="145">
        <v>0.90500000000000003</v>
      </c>
      <c r="BH18" s="145">
        <v>0.90500000000000003</v>
      </c>
      <c r="BI18" s="145">
        <v>0.90400000000000003</v>
      </c>
      <c r="BJ18" s="145">
        <v>0.90600000000000003</v>
      </c>
      <c r="BK18" s="145">
        <v>0.90600000000000003</v>
      </c>
      <c r="BL18" s="145">
        <v>0.90600000000000003</v>
      </c>
      <c r="BM18" s="145">
        <v>0.90500000000000003</v>
      </c>
      <c r="BN18" s="354"/>
      <c r="BO18" s="145">
        <v>0.90500000000000003</v>
      </c>
      <c r="BP18" s="277">
        <v>0.90500000000000003</v>
      </c>
      <c r="BQ18" s="145">
        <v>0.91600000000000004</v>
      </c>
      <c r="BR18" s="145">
        <v>0.91600000000000004</v>
      </c>
      <c r="BS18" s="145">
        <v>0.91600000000000004</v>
      </c>
      <c r="BT18" s="145">
        <v>0.91100000000000003</v>
      </c>
      <c r="BU18" s="145">
        <v>0.91100000000000003</v>
      </c>
      <c r="BV18" s="145">
        <v>0.91100000000000003</v>
      </c>
      <c r="BW18" s="145">
        <v>0.90500000000000003</v>
      </c>
      <c r="BX18" s="145">
        <v>0.90500000000000003</v>
      </c>
      <c r="BY18" s="145">
        <v>0.90500000000000003</v>
      </c>
      <c r="BZ18" s="146">
        <v>0.90600000000000003</v>
      </c>
      <c r="CA18" s="293"/>
      <c r="CB18" s="145">
        <v>0.90600000000000003</v>
      </c>
      <c r="CC18" s="145">
        <v>0.90600000000000003</v>
      </c>
      <c r="CD18" s="145">
        <v>0.90800000000000003</v>
      </c>
      <c r="CE18" s="145">
        <v>0.90800000000000003</v>
      </c>
      <c r="CF18" s="145">
        <v>0.90800000000000003</v>
      </c>
      <c r="CG18" s="145">
        <v>0.90500000000000003</v>
      </c>
      <c r="CH18" s="145">
        <v>0.90500000000000003</v>
      </c>
      <c r="CI18" s="145">
        <v>0.90500000000000003</v>
      </c>
      <c r="CJ18" s="145">
        <v>0.90300000000000002</v>
      </c>
      <c r="CK18" s="145">
        <v>0.90300000000000002</v>
      </c>
      <c r="CL18" s="145">
        <v>0.90300000000000002</v>
      </c>
      <c r="CM18" s="145">
        <v>0.9</v>
      </c>
      <c r="CN18" s="349"/>
      <c r="CO18" s="145">
        <v>0.9</v>
      </c>
      <c r="CP18" s="277">
        <v>0.9</v>
      </c>
      <c r="CQ18" s="361"/>
      <c r="CR18" s="361"/>
      <c r="CS18" s="361"/>
      <c r="CT18" s="361"/>
      <c r="CU18" s="361"/>
      <c r="CV18" s="361"/>
      <c r="CW18" s="361"/>
      <c r="CX18" s="361"/>
      <c r="CY18" s="361"/>
      <c r="CZ18" s="361"/>
      <c r="DA18" s="349"/>
      <c r="DB18" s="361"/>
      <c r="DC18" s="361"/>
      <c r="DD18" s="361"/>
      <c r="DE18" s="361"/>
      <c r="DF18" s="361"/>
      <c r="DG18" s="361"/>
      <c r="DH18" s="361"/>
      <c r="DI18" s="361"/>
      <c r="DJ18" s="361"/>
      <c r="DK18" s="361"/>
      <c r="DL18" s="361"/>
      <c r="DM18" s="361"/>
      <c r="DN18" s="349"/>
      <c r="DO18" s="361"/>
      <c r="DP18" s="361"/>
      <c r="DQ18" s="361"/>
      <c r="DR18" s="361"/>
      <c r="DS18" s="361"/>
      <c r="DT18" s="361"/>
      <c r="DU18" s="361"/>
      <c r="DV18" s="361"/>
      <c r="DW18" s="361"/>
      <c r="DX18" s="361"/>
      <c r="DY18" s="361"/>
      <c r="DZ18" s="361"/>
      <c r="EA18" s="349"/>
      <c r="EB18" s="361"/>
      <c r="EC18" s="361"/>
      <c r="ED18" s="361"/>
      <c r="EE18" s="361"/>
      <c r="EF18" s="361"/>
      <c r="EG18" s="361"/>
      <c r="EH18" s="361"/>
      <c r="EI18" s="361"/>
      <c r="EJ18" s="361"/>
      <c r="EK18" s="361"/>
      <c r="EL18" s="361"/>
      <c r="EM18" s="361"/>
      <c r="EN18" s="349"/>
    </row>
    <row r="19" spans="1:144" ht="15" x14ac:dyDescent="0.25">
      <c r="A19" s="144" t="s">
        <v>82</v>
      </c>
      <c r="B19" s="63"/>
      <c r="C19" s="63"/>
      <c r="D19" s="145">
        <v>0.83499999999999996</v>
      </c>
      <c r="E19" s="63"/>
      <c r="F19" s="92"/>
      <c r="G19" s="145">
        <v>0.83399999999999996</v>
      </c>
      <c r="H19" s="63"/>
      <c r="I19" s="63"/>
      <c r="J19" s="145">
        <v>0.84199999999999997</v>
      </c>
      <c r="K19" s="63"/>
      <c r="L19" s="63"/>
      <c r="M19" s="145">
        <v>0.85899999999999999</v>
      </c>
      <c r="N19" s="217"/>
      <c r="O19" s="246"/>
      <c r="P19" s="63"/>
      <c r="Q19" s="145">
        <v>0.879</v>
      </c>
      <c r="R19" s="63"/>
      <c r="S19" s="63"/>
      <c r="T19" s="145">
        <v>0.89100000000000001</v>
      </c>
      <c r="U19" s="63"/>
      <c r="V19" s="63"/>
      <c r="W19" s="145">
        <v>0.89500000000000002</v>
      </c>
      <c r="X19" s="63"/>
      <c r="Y19" s="63"/>
      <c r="Z19" s="146">
        <v>0.89300000000000002</v>
      </c>
      <c r="AA19" s="289"/>
      <c r="AB19" s="246"/>
      <c r="AC19" s="63"/>
      <c r="AD19" s="145">
        <v>0.88900000000000001</v>
      </c>
      <c r="AE19" s="63"/>
      <c r="AF19" s="63"/>
      <c r="AG19" s="145">
        <v>0.88900000000000001</v>
      </c>
      <c r="AH19" s="63"/>
      <c r="AI19" s="63"/>
      <c r="AJ19" s="145">
        <v>0.89100000000000001</v>
      </c>
      <c r="AK19" s="63"/>
      <c r="AL19" s="63"/>
      <c r="AM19" s="145">
        <v>0.89500000000000002</v>
      </c>
      <c r="AN19" s="289"/>
      <c r="AO19" s="63"/>
      <c r="AP19" s="145">
        <v>0.89400000000000002</v>
      </c>
      <c r="AQ19" s="145">
        <v>0.89500000000000002</v>
      </c>
      <c r="AR19" s="145">
        <v>0.89500000000000002</v>
      </c>
      <c r="AS19" s="145">
        <v>0.89500000000000002</v>
      </c>
      <c r="AT19" s="145">
        <v>0.89600000000000002</v>
      </c>
      <c r="AU19" s="145">
        <v>0.89600000000000002</v>
      </c>
      <c r="AV19" s="145">
        <v>0.89600000000000002</v>
      </c>
      <c r="AW19" s="145">
        <v>0.90100000000000002</v>
      </c>
      <c r="AX19" s="145">
        <v>0.90100000000000002</v>
      </c>
      <c r="AY19" s="145">
        <v>0.89700000000000002</v>
      </c>
      <c r="AZ19" s="145">
        <v>0.89800000000000002</v>
      </c>
      <c r="BA19" s="217"/>
      <c r="BB19" s="277">
        <v>0.89800000000000002</v>
      </c>
      <c r="BC19" s="277">
        <v>0.89800000000000002</v>
      </c>
      <c r="BD19" s="145">
        <v>0.89800000000000002</v>
      </c>
      <c r="BE19" s="145">
        <v>0.89800000000000002</v>
      </c>
      <c r="BF19" s="145">
        <v>0.89800000000000002</v>
      </c>
      <c r="BG19" s="145">
        <v>0.89900000000000002</v>
      </c>
      <c r="BH19" s="145">
        <v>0.89900000000000002</v>
      </c>
      <c r="BI19" s="145">
        <v>0.90200000000000002</v>
      </c>
      <c r="BJ19" s="145">
        <v>0.90200000000000002</v>
      </c>
      <c r="BK19" s="145">
        <v>0.90200000000000002</v>
      </c>
      <c r="BL19" s="145">
        <v>0.90200000000000002</v>
      </c>
      <c r="BM19" s="145">
        <v>0.90800000000000003</v>
      </c>
      <c r="BN19" s="354"/>
      <c r="BO19" s="145">
        <v>0.90800000000000003</v>
      </c>
      <c r="BP19" s="277">
        <v>0.90800000000000003</v>
      </c>
      <c r="BQ19" s="145">
        <v>0.91100000000000003</v>
      </c>
      <c r="BR19" s="145">
        <v>0.91100000000000003</v>
      </c>
      <c r="BS19" s="145">
        <v>0.91100000000000003</v>
      </c>
      <c r="BT19" s="145">
        <v>0.91300000000000003</v>
      </c>
      <c r="BU19" s="145">
        <v>0.91300000000000003</v>
      </c>
      <c r="BV19" s="145">
        <v>0.91300000000000003</v>
      </c>
      <c r="BW19" s="145">
        <v>0.91300000000000003</v>
      </c>
      <c r="BX19" s="145">
        <v>0.91300000000000003</v>
      </c>
      <c r="BY19" s="145">
        <v>0.91300000000000003</v>
      </c>
      <c r="BZ19" s="146">
        <v>0.91200000000000003</v>
      </c>
      <c r="CA19" s="293"/>
      <c r="CB19" s="145">
        <v>0.91200000000000003</v>
      </c>
      <c r="CC19" s="145">
        <v>0.91200000000000003</v>
      </c>
      <c r="CD19" s="145">
        <v>0.91300000000000003</v>
      </c>
      <c r="CE19" s="145">
        <v>0.91300000000000003</v>
      </c>
      <c r="CF19" s="145">
        <v>0.91300000000000003</v>
      </c>
      <c r="CG19" s="145">
        <v>0.91100000000000003</v>
      </c>
      <c r="CH19" s="145">
        <v>0.91100000000000003</v>
      </c>
      <c r="CI19" s="145">
        <v>0.91100000000000003</v>
      </c>
      <c r="CJ19" s="145">
        <v>0.90800000000000003</v>
      </c>
      <c r="CK19" s="145">
        <v>0.90800000000000003</v>
      </c>
      <c r="CL19" s="145">
        <v>0.90800000000000003</v>
      </c>
      <c r="CM19" s="145">
        <v>0.90600000000000003</v>
      </c>
      <c r="CN19" s="349"/>
      <c r="CO19" s="145">
        <v>0.90600000000000003</v>
      </c>
      <c r="CP19" s="277">
        <v>0.90600000000000003</v>
      </c>
      <c r="CQ19" s="361"/>
      <c r="CR19" s="361"/>
      <c r="CS19" s="361"/>
      <c r="CT19" s="361"/>
      <c r="CU19" s="361"/>
      <c r="CV19" s="361"/>
      <c r="CW19" s="361"/>
      <c r="CX19" s="361"/>
      <c r="CY19" s="361"/>
      <c r="CZ19" s="361"/>
      <c r="DA19" s="349"/>
      <c r="DB19" s="361"/>
      <c r="DC19" s="361"/>
      <c r="DD19" s="361"/>
      <c r="DE19" s="361"/>
      <c r="DF19" s="361"/>
      <c r="DG19" s="361"/>
      <c r="DH19" s="361"/>
      <c r="DI19" s="361"/>
      <c r="DJ19" s="361"/>
      <c r="DK19" s="361"/>
      <c r="DL19" s="361"/>
      <c r="DM19" s="361"/>
      <c r="DN19" s="349"/>
      <c r="DO19" s="361"/>
      <c r="DP19" s="361"/>
      <c r="DQ19" s="361"/>
      <c r="DR19" s="361"/>
      <c r="DS19" s="361"/>
      <c r="DT19" s="361"/>
      <c r="DU19" s="361"/>
      <c r="DV19" s="361"/>
      <c r="DW19" s="361"/>
      <c r="DX19" s="361"/>
      <c r="DY19" s="361"/>
      <c r="DZ19" s="361"/>
      <c r="EA19" s="349"/>
      <c r="EB19" s="361"/>
      <c r="EC19" s="361"/>
      <c r="ED19" s="361"/>
      <c r="EE19" s="361"/>
      <c r="EF19" s="361"/>
      <c r="EG19" s="361"/>
      <c r="EH19" s="361"/>
      <c r="EI19" s="361"/>
      <c r="EJ19" s="361"/>
      <c r="EK19" s="361"/>
      <c r="EL19" s="361"/>
      <c r="EM19" s="361"/>
      <c r="EN19" s="349"/>
    </row>
    <row r="20" spans="1:144" ht="15" x14ac:dyDescent="0.25">
      <c r="A20" s="303" t="s">
        <v>85</v>
      </c>
      <c r="B20" s="63"/>
      <c r="C20" s="63"/>
      <c r="D20" s="304">
        <v>1.3</v>
      </c>
      <c r="E20" s="63"/>
      <c r="F20" s="92"/>
      <c r="G20" s="304">
        <v>1.1000000000000001</v>
      </c>
      <c r="H20" s="63"/>
      <c r="I20" s="63"/>
      <c r="J20" s="304">
        <v>1.1000000000000001</v>
      </c>
      <c r="K20" s="63"/>
      <c r="L20" s="63"/>
      <c r="M20" s="304">
        <v>1.2</v>
      </c>
      <c r="N20" s="217"/>
      <c r="O20" s="246"/>
      <c r="P20" s="63"/>
      <c r="Q20" s="304">
        <v>1.2</v>
      </c>
      <c r="R20" s="63"/>
      <c r="S20" s="63"/>
      <c r="T20" s="304">
        <v>1.8</v>
      </c>
      <c r="U20" s="63"/>
      <c r="V20" s="63"/>
      <c r="W20" s="304">
        <v>1.8</v>
      </c>
      <c r="X20" s="63"/>
      <c r="Y20" s="63"/>
      <c r="Z20" s="305">
        <v>3.6</v>
      </c>
      <c r="AA20" s="289"/>
      <c r="AB20" s="246"/>
      <c r="AC20" s="63"/>
      <c r="AD20" s="304">
        <v>3.6</v>
      </c>
      <c r="AE20" s="63"/>
      <c r="AF20" s="63"/>
      <c r="AG20" s="304">
        <v>2.7</v>
      </c>
      <c r="AH20" s="63"/>
      <c r="AI20" s="63"/>
      <c r="AJ20" s="304">
        <v>2.7</v>
      </c>
      <c r="AK20" s="63"/>
      <c r="AL20" s="63"/>
      <c r="AM20" s="304">
        <v>3</v>
      </c>
      <c r="AN20" s="289"/>
      <c r="AO20" s="63"/>
      <c r="AP20" s="63"/>
      <c r="AQ20" s="63"/>
      <c r="AR20" s="63"/>
      <c r="AS20" s="63"/>
      <c r="AT20" s="304">
        <v>5</v>
      </c>
      <c r="AU20" s="304">
        <v>5</v>
      </c>
      <c r="AV20" s="304">
        <v>5</v>
      </c>
      <c r="AW20" s="304">
        <v>5</v>
      </c>
      <c r="AX20" s="304">
        <v>5</v>
      </c>
      <c r="AY20" s="304">
        <v>5</v>
      </c>
      <c r="AZ20" s="304">
        <v>5.2</v>
      </c>
      <c r="BA20" s="217"/>
      <c r="BB20" s="345">
        <v>5.2</v>
      </c>
      <c r="BC20" s="304">
        <v>5.2</v>
      </c>
      <c r="BD20" s="304">
        <v>5.2</v>
      </c>
      <c r="BE20" s="304">
        <v>5.2</v>
      </c>
      <c r="BF20" s="304">
        <v>5.2</v>
      </c>
      <c r="BG20" s="304">
        <v>6.4</v>
      </c>
      <c r="BH20" s="304">
        <v>6.4</v>
      </c>
      <c r="BI20" s="304">
        <v>6.4</v>
      </c>
      <c r="BJ20" s="304">
        <v>6.4</v>
      </c>
      <c r="BK20" s="304">
        <v>6.4</v>
      </c>
      <c r="BL20" s="304">
        <v>6.4</v>
      </c>
      <c r="BM20" s="304">
        <v>5.8</v>
      </c>
      <c r="BN20" s="354"/>
      <c r="BO20" s="304">
        <v>5.8</v>
      </c>
      <c r="BP20" s="304">
        <v>5.8</v>
      </c>
      <c r="BQ20" s="304">
        <v>5.8</v>
      </c>
      <c r="BR20" s="304">
        <v>5.8</v>
      </c>
      <c r="BS20" s="304">
        <v>5.8</v>
      </c>
      <c r="BT20" s="304">
        <v>5.7</v>
      </c>
      <c r="BU20" s="304">
        <v>5.7</v>
      </c>
      <c r="BV20" s="304">
        <v>5.7</v>
      </c>
      <c r="BW20" s="304">
        <v>5.7</v>
      </c>
      <c r="BX20" s="304">
        <v>5.7</v>
      </c>
      <c r="BY20" s="304">
        <v>5.7</v>
      </c>
      <c r="BZ20" s="305">
        <v>6.4</v>
      </c>
      <c r="CA20" s="293"/>
      <c r="CB20" s="304">
        <v>6.4</v>
      </c>
      <c r="CC20" s="304">
        <v>6.4</v>
      </c>
      <c r="CD20" s="304">
        <v>6.4</v>
      </c>
      <c r="CE20" s="304">
        <v>6.4</v>
      </c>
      <c r="CF20" s="304">
        <v>6.4</v>
      </c>
      <c r="CG20" s="304">
        <v>5.6</v>
      </c>
      <c r="CH20" s="304">
        <v>5.6</v>
      </c>
      <c r="CI20" s="304">
        <v>5.6</v>
      </c>
      <c r="CJ20" s="304">
        <v>5.6</v>
      </c>
      <c r="CK20" s="304">
        <v>5.6</v>
      </c>
      <c r="CL20" s="304">
        <v>5.6</v>
      </c>
      <c r="CM20" s="304">
        <v>4.3</v>
      </c>
      <c r="CN20" s="349"/>
      <c r="CO20" s="304">
        <v>4.3</v>
      </c>
      <c r="CP20" s="345">
        <v>4.3</v>
      </c>
      <c r="CQ20" s="362"/>
      <c r="CR20" s="362"/>
      <c r="CS20" s="362"/>
      <c r="CT20" s="362"/>
      <c r="CU20" s="362"/>
      <c r="CV20" s="362"/>
      <c r="CW20" s="362"/>
      <c r="CX20" s="362"/>
      <c r="CY20" s="362"/>
      <c r="CZ20" s="362"/>
      <c r="DA20" s="349"/>
      <c r="DB20" s="362"/>
      <c r="DC20" s="362"/>
      <c r="DD20" s="362"/>
      <c r="DE20" s="362"/>
      <c r="DF20" s="362"/>
      <c r="DG20" s="362"/>
      <c r="DH20" s="362"/>
      <c r="DI20" s="362"/>
      <c r="DJ20" s="362"/>
      <c r="DK20" s="362"/>
      <c r="DL20" s="362"/>
      <c r="DM20" s="362"/>
      <c r="DN20" s="349"/>
      <c r="DO20" s="362"/>
      <c r="DP20" s="362"/>
      <c r="DQ20" s="362"/>
      <c r="DR20" s="362"/>
      <c r="DS20" s="362"/>
      <c r="DT20" s="362"/>
      <c r="DU20" s="362"/>
      <c r="DV20" s="362"/>
      <c r="DW20" s="362"/>
      <c r="DX20" s="362"/>
      <c r="DY20" s="362"/>
      <c r="DZ20" s="362"/>
      <c r="EA20" s="349"/>
      <c r="EB20" s="362"/>
      <c r="EC20" s="362"/>
      <c r="ED20" s="362"/>
      <c r="EE20" s="362"/>
      <c r="EF20" s="362"/>
      <c r="EG20" s="362"/>
      <c r="EH20" s="362"/>
      <c r="EI20" s="362"/>
      <c r="EJ20" s="362"/>
      <c r="EK20" s="362"/>
      <c r="EL20" s="362"/>
      <c r="EM20" s="362"/>
      <c r="EN20" s="349"/>
    </row>
    <row r="21" spans="1:144" ht="15" x14ac:dyDescent="0.25">
      <c r="A21" s="303" t="s">
        <v>86</v>
      </c>
      <c r="B21" s="63"/>
      <c r="C21" s="63"/>
      <c r="D21" s="63"/>
      <c r="E21" s="63"/>
      <c r="F21" s="92"/>
      <c r="G21" s="92"/>
      <c r="H21" s="63"/>
      <c r="I21" s="63"/>
      <c r="J21" s="63"/>
      <c r="K21" s="63"/>
      <c r="L21" s="63"/>
      <c r="M21" s="63"/>
      <c r="N21" s="217"/>
      <c r="O21" s="246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92"/>
      <c r="AA21" s="289"/>
      <c r="AB21" s="246"/>
      <c r="AC21" s="63"/>
      <c r="AD21" s="63"/>
      <c r="AE21" s="63"/>
      <c r="AF21" s="63"/>
      <c r="AG21" s="304">
        <v>4.2</v>
      </c>
      <c r="AH21" s="63"/>
      <c r="AI21" s="63"/>
      <c r="AJ21" s="304">
        <v>4.2</v>
      </c>
      <c r="AK21" s="63"/>
      <c r="AL21" s="63"/>
      <c r="AM21" s="304">
        <v>4.3</v>
      </c>
      <c r="AN21" s="289"/>
      <c r="AO21" s="63"/>
      <c r="AP21" s="63"/>
      <c r="AQ21" s="63"/>
      <c r="AR21" s="63"/>
      <c r="AS21" s="63"/>
      <c r="AT21" s="304">
        <v>5.0999999999999996</v>
      </c>
      <c r="AU21" s="304">
        <v>5.0999999999999996</v>
      </c>
      <c r="AV21" s="304">
        <v>5.0999999999999996</v>
      </c>
      <c r="AW21" s="304">
        <v>5.0999999999999996</v>
      </c>
      <c r="AX21" s="304">
        <v>5.0999999999999996</v>
      </c>
      <c r="AY21" s="304">
        <v>5.0999999999999996</v>
      </c>
      <c r="AZ21" s="304">
        <v>9.4</v>
      </c>
      <c r="BA21" s="217"/>
      <c r="BB21" s="345">
        <v>9.4</v>
      </c>
      <c r="BC21" s="304">
        <v>9.4</v>
      </c>
      <c r="BD21" s="304">
        <v>9.4</v>
      </c>
      <c r="BE21" s="304">
        <v>9.4</v>
      </c>
      <c r="BF21" s="304">
        <v>9.4</v>
      </c>
      <c r="BG21" s="304">
        <v>5.0999999999999996</v>
      </c>
      <c r="BH21" s="304">
        <v>5.0999999999999996</v>
      </c>
      <c r="BI21" s="304">
        <v>5.0999999999999996</v>
      </c>
      <c r="BJ21" s="304">
        <v>5.0999999999999996</v>
      </c>
      <c r="BK21" s="304">
        <v>5.0999999999999996</v>
      </c>
      <c r="BL21" s="304">
        <v>5.0999999999999996</v>
      </c>
      <c r="BM21" s="304">
        <v>7.4</v>
      </c>
      <c r="BN21" s="354"/>
      <c r="BO21" s="304">
        <v>7.4</v>
      </c>
      <c r="BP21" s="304">
        <v>7.4</v>
      </c>
      <c r="BQ21" s="304">
        <v>7.4</v>
      </c>
      <c r="BR21" s="304">
        <v>7.4</v>
      </c>
      <c r="BS21" s="304">
        <v>7.4</v>
      </c>
      <c r="BT21" s="304">
        <v>6.5</v>
      </c>
      <c r="BU21" s="304">
        <v>6.5</v>
      </c>
      <c r="BV21" s="304">
        <v>6.5</v>
      </c>
      <c r="BW21" s="304">
        <v>6.5</v>
      </c>
      <c r="BX21" s="304">
        <v>6.5</v>
      </c>
      <c r="BY21" s="304">
        <v>6.5</v>
      </c>
      <c r="BZ21" s="305">
        <v>6.1</v>
      </c>
      <c r="CA21" s="293"/>
      <c r="CB21" s="304">
        <v>6.1</v>
      </c>
      <c r="CC21" s="304">
        <v>6.1</v>
      </c>
      <c r="CD21" s="304">
        <v>6.1</v>
      </c>
      <c r="CE21" s="304">
        <v>6.1</v>
      </c>
      <c r="CF21" s="304">
        <v>6.1</v>
      </c>
      <c r="CG21" s="304">
        <v>5</v>
      </c>
      <c r="CH21" s="304">
        <v>5</v>
      </c>
      <c r="CI21" s="304">
        <v>5</v>
      </c>
      <c r="CJ21" s="304">
        <v>5</v>
      </c>
      <c r="CK21" s="304">
        <v>5</v>
      </c>
      <c r="CL21" s="304">
        <v>5</v>
      </c>
      <c r="CM21" s="304">
        <v>4.5</v>
      </c>
      <c r="CN21" s="349"/>
      <c r="CO21" s="304">
        <v>4.5</v>
      </c>
      <c r="CP21" s="345">
        <v>4.5</v>
      </c>
      <c r="CQ21" s="362"/>
      <c r="CR21" s="362"/>
      <c r="CS21" s="362"/>
      <c r="CT21" s="362"/>
      <c r="CU21" s="362"/>
      <c r="CV21" s="362"/>
      <c r="CW21" s="362"/>
      <c r="CX21" s="362"/>
      <c r="CY21" s="362"/>
      <c r="CZ21" s="362"/>
      <c r="DA21" s="349"/>
      <c r="DB21" s="362"/>
      <c r="DC21" s="362"/>
      <c r="DD21" s="362"/>
      <c r="DE21" s="362"/>
      <c r="DF21" s="362"/>
      <c r="DG21" s="362"/>
      <c r="DH21" s="362"/>
      <c r="DI21" s="362"/>
      <c r="DJ21" s="362"/>
      <c r="DK21" s="362"/>
      <c r="DL21" s="362"/>
      <c r="DM21" s="362"/>
      <c r="DN21" s="349"/>
      <c r="DO21" s="362"/>
      <c r="DP21" s="362"/>
      <c r="DQ21" s="362"/>
      <c r="DR21" s="362"/>
      <c r="DS21" s="362"/>
      <c r="DT21" s="362"/>
      <c r="DU21" s="362"/>
      <c r="DV21" s="362"/>
      <c r="DW21" s="362"/>
      <c r="DX21" s="362"/>
      <c r="DY21" s="362"/>
      <c r="DZ21" s="362"/>
      <c r="EA21" s="349"/>
      <c r="EB21" s="362"/>
      <c r="EC21" s="362"/>
      <c r="ED21" s="362"/>
      <c r="EE21" s="362"/>
      <c r="EF21" s="362"/>
      <c r="EG21" s="362"/>
      <c r="EH21" s="362"/>
      <c r="EI21" s="362"/>
      <c r="EJ21" s="362"/>
      <c r="EK21" s="362"/>
      <c r="EL21" s="362"/>
      <c r="EM21" s="362"/>
      <c r="EN21" s="349"/>
    </row>
    <row r="22" spans="1:144" ht="15" x14ac:dyDescent="0.25">
      <c r="A22" s="303" t="s">
        <v>87</v>
      </c>
      <c r="B22" s="63"/>
      <c r="C22" s="63"/>
      <c r="D22" s="63"/>
      <c r="E22" s="63"/>
      <c r="F22" s="92"/>
      <c r="G22" s="92"/>
      <c r="H22" s="63"/>
      <c r="I22" s="63"/>
      <c r="J22" s="63"/>
      <c r="K22" s="63"/>
      <c r="L22" s="63"/>
      <c r="M22" s="63"/>
      <c r="N22" s="217"/>
      <c r="O22" s="246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92"/>
      <c r="AA22" s="289"/>
      <c r="AB22" s="246"/>
      <c r="AC22" s="63"/>
      <c r="AD22" s="63"/>
      <c r="AE22" s="63"/>
      <c r="AF22" s="63"/>
      <c r="AG22" s="304">
        <v>25.5</v>
      </c>
      <c r="AH22" s="63"/>
      <c r="AI22" s="63"/>
      <c r="AJ22" s="304">
        <v>26.4</v>
      </c>
      <c r="AK22" s="63"/>
      <c r="AL22" s="63"/>
      <c r="AM22" s="304">
        <v>30.7</v>
      </c>
      <c r="AN22" s="289"/>
      <c r="AO22" s="63"/>
      <c r="AP22" s="63"/>
      <c r="AQ22" s="304">
        <v>35.200000000000003</v>
      </c>
      <c r="AR22" s="304">
        <v>43.9</v>
      </c>
      <c r="AS22" s="304">
        <v>49.3</v>
      </c>
      <c r="AT22" s="304">
        <v>65.5</v>
      </c>
      <c r="AU22" s="304">
        <v>68.8</v>
      </c>
      <c r="AV22" s="304">
        <v>63.8</v>
      </c>
      <c r="AW22" s="304">
        <v>66.099999999999994</v>
      </c>
      <c r="AX22" s="304">
        <v>66.400000000000006</v>
      </c>
      <c r="AY22" s="304">
        <v>66.3</v>
      </c>
      <c r="AZ22" s="304">
        <v>72.400000000000006</v>
      </c>
      <c r="BA22" s="217"/>
      <c r="BB22" s="345">
        <v>72.400000000000006</v>
      </c>
      <c r="BC22" s="304">
        <v>72.400000000000006</v>
      </c>
      <c r="BD22" s="304">
        <v>72</v>
      </c>
      <c r="BE22" s="304">
        <v>70.599999999999994</v>
      </c>
      <c r="BF22" s="304">
        <v>68.599999999999994</v>
      </c>
      <c r="BG22" s="304">
        <v>63.6</v>
      </c>
      <c r="BH22" s="304">
        <v>63.6</v>
      </c>
      <c r="BI22" s="304">
        <v>64</v>
      </c>
      <c r="BJ22" s="304">
        <v>64.900000000000006</v>
      </c>
      <c r="BK22" s="304">
        <v>64.900000000000006</v>
      </c>
      <c r="BL22" s="304">
        <v>64.900000000000006</v>
      </c>
      <c r="BM22" s="304">
        <v>71.900000000000006</v>
      </c>
      <c r="BN22" s="354"/>
      <c r="BO22" s="304">
        <v>71.900000000000006</v>
      </c>
      <c r="BP22" s="304">
        <v>71.900000000000006</v>
      </c>
      <c r="BQ22" s="304">
        <v>74.400000000000006</v>
      </c>
      <c r="BR22" s="304">
        <v>74.400000000000006</v>
      </c>
      <c r="BS22" s="304">
        <v>74.400000000000006</v>
      </c>
      <c r="BT22" s="304">
        <v>75.900000000000006</v>
      </c>
      <c r="BU22" s="304">
        <v>75.900000000000006</v>
      </c>
      <c r="BV22" s="304">
        <v>75.900000000000006</v>
      </c>
      <c r="BW22" s="304">
        <v>72.7</v>
      </c>
      <c r="BX22" s="304">
        <v>72.7</v>
      </c>
      <c r="BY22" s="304">
        <v>72.7</v>
      </c>
      <c r="BZ22" s="305">
        <v>75</v>
      </c>
      <c r="CA22" s="293"/>
      <c r="CB22" s="304">
        <v>75</v>
      </c>
      <c r="CC22" s="304">
        <v>75</v>
      </c>
      <c r="CD22" s="304">
        <v>76.900000000000006</v>
      </c>
      <c r="CE22" s="304">
        <v>76.900000000000006</v>
      </c>
      <c r="CF22" s="304">
        <v>76.900000000000006</v>
      </c>
      <c r="CG22" s="304">
        <v>60.2</v>
      </c>
      <c r="CH22" s="304">
        <v>60.2</v>
      </c>
      <c r="CI22" s="304">
        <v>60.2</v>
      </c>
      <c r="CJ22" s="304">
        <v>58.5</v>
      </c>
      <c r="CK22" s="304">
        <v>58.5</v>
      </c>
      <c r="CL22" s="304">
        <v>58.5</v>
      </c>
      <c r="CM22" s="304">
        <v>42.9</v>
      </c>
      <c r="CN22" s="349"/>
      <c r="CO22" s="304">
        <v>42.9</v>
      </c>
      <c r="CP22" s="345">
        <v>42.9</v>
      </c>
      <c r="CQ22" s="362"/>
      <c r="CR22" s="362"/>
      <c r="CS22" s="362"/>
      <c r="CT22" s="362"/>
      <c r="CU22" s="362"/>
      <c r="CV22" s="362"/>
      <c r="CW22" s="362"/>
      <c r="CX22" s="362"/>
      <c r="CY22" s="362"/>
      <c r="CZ22" s="362"/>
      <c r="DA22" s="349"/>
      <c r="DB22" s="362"/>
      <c r="DC22" s="362"/>
      <c r="DD22" s="362"/>
      <c r="DE22" s="362"/>
      <c r="DF22" s="362"/>
      <c r="DG22" s="362"/>
      <c r="DH22" s="362"/>
      <c r="DI22" s="362"/>
      <c r="DJ22" s="362"/>
      <c r="DK22" s="362"/>
      <c r="DL22" s="362"/>
      <c r="DM22" s="362"/>
      <c r="DN22" s="349"/>
      <c r="DO22" s="362"/>
      <c r="DP22" s="362"/>
      <c r="DQ22" s="362"/>
      <c r="DR22" s="362"/>
      <c r="DS22" s="362"/>
      <c r="DT22" s="362"/>
      <c r="DU22" s="362"/>
      <c r="DV22" s="362"/>
      <c r="DW22" s="362"/>
      <c r="DX22" s="362"/>
      <c r="DY22" s="362"/>
      <c r="DZ22" s="362"/>
      <c r="EA22" s="349"/>
      <c r="EB22" s="362"/>
      <c r="EC22" s="362"/>
      <c r="ED22" s="362"/>
      <c r="EE22" s="362"/>
      <c r="EF22" s="362"/>
      <c r="EG22" s="362"/>
      <c r="EH22" s="362"/>
      <c r="EI22" s="362"/>
      <c r="EJ22" s="362"/>
      <c r="EK22" s="362"/>
      <c r="EL22" s="362"/>
      <c r="EM22" s="362"/>
      <c r="EN22" s="349"/>
    </row>
    <row r="23" spans="1:144" ht="6" customHeight="1" x14ac:dyDescent="0.25">
      <c r="A23" s="24"/>
      <c r="B23" s="51"/>
      <c r="C23" s="51"/>
      <c r="D23" s="51"/>
      <c r="E23" s="51"/>
      <c r="F23" s="51"/>
      <c r="G23" s="51"/>
      <c r="H23" s="51"/>
      <c r="I23" s="51"/>
      <c r="J23" s="52"/>
      <c r="K23" s="52"/>
      <c r="L23" s="52"/>
      <c r="M23" s="52"/>
      <c r="N23" s="217"/>
      <c r="O23" s="52"/>
      <c r="P23" s="52"/>
      <c r="Q23" s="52"/>
      <c r="R23" s="63"/>
      <c r="S23" s="63"/>
      <c r="T23" s="25"/>
      <c r="U23" s="25"/>
      <c r="V23" s="217"/>
      <c r="W23" s="217"/>
      <c r="X23" s="217"/>
      <c r="Y23" s="217"/>
      <c r="Z23" s="262"/>
      <c r="AA23" s="63"/>
      <c r="AB23" s="275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89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217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349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91"/>
      <c r="CA23" s="293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349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349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349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349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349"/>
    </row>
    <row r="24" spans="1:144" ht="26.25" x14ac:dyDescent="0.4">
      <c r="A24" s="133"/>
      <c r="B24" s="131"/>
      <c r="C24" s="131"/>
      <c r="D24" s="132"/>
      <c r="E24" s="132"/>
      <c r="F24" s="132"/>
      <c r="G24" s="132"/>
      <c r="H24" s="132"/>
      <c r="P24"/>
      <c r="T24"/>
      <c r="U24"/>
      <c r="AN24" s="68"/>
      <c r="BA24" s="217"/>
      <c r="BN24" s="293"/>
      <c r="CA24" s="293"/>
      <c r="CN24" s="293"/>
      <c r="DA24" s="293"/>
      <c r="DN24" s="293"/>
      <c r="EA24" s="293"/>
      <c r="EN24" s="293"/>
    </row>
    <row r="25" spans="1:144" ht="31.5" customHeight="1" x14ac:dyDescent="0.4">
      <c r="A25" s="133" t="s">
        <v>43</v>
      </c>
      <c r="B25" s="31"/>
      <c r="C25" s="31"/>
      <c r="D25" s="34" t="s">
        <v>27</v>
      </c>
      <c r="E25" s="31"/>
      <c r="F25" s="31"/>
      <c r="G25" s="34" t="s">
        <v>28</v>
      </c>
      <c r="H25" s="31"/>
      <c r="I25" s="31"/>
      <c r="J25" s="34" t="s">
        <v>29</v>
      </c>
      <c r="K25" s="31"/>
      <c r="L25" s="31"/>
      <c r="M25" s="34" t="s">
        <v>30</v>
      </c>
      <c r="N25" s="347"/>
      <c r="O25" s="31"/>
      <c r="P25" s="31"/>
      <c r="Q25" s="34" t="s">
        <v>27</v>
      </c>
      <c r="R25" s="32"/>
      <c r="S25" s="32"/>
      <c r="T25" s="101" t="s">
        <v>28</v>
      </c>
      <c r="U25" s="213"/>
      <c r="W25" s="34" t="s">
        <v>29</v>
      </c>
      <c r="Z25" s="34" t="s">
        <v>30</v>
      </c>
      <c r="AA25" s="236"/>
      <c r="AB25" s="236"/>
      <c r="AD25" s="34" t="s">
        <v>27</v>
      </c>
      <c r="AG25" s="34" t="s">
        <v>28</v>
      </c>
      <c r="AJ25" s="34" t="s">
        <v>29</v>
      </c>
      <c r="AM25" s="34" t="s">
        <v>30</v>
      </c>
      <c r="AN25" s="210"/>
      <c r="AQ25" s="34" t="s">
        <v>27</v>
      </c>
      <c r="AT25" s="34" t="s">
        <v>28</v>
      </c>
      <c r="AW25" s="34" t="s">
        <v>29</v>
      </c>
      <c r="AZ25" s="34" t="s">
        <v>30</v>
      </c>
      <c r="BA25" s="217"/>
      <c r="BB25" s="335"/>
      <c r="BC25" s="321"/>
      <c r="BD25" s="336" t="s">
        <v>27</v>
      </c>
      <c r="BE25" s="321"/>
      <c r="BF25" s="321"/>
      <c r="BG25" s="336" t="s">
        <v>28</v>
      </c>
      <c r="BH25" s="321"/>
      <c r="BI25" s="321"/>
      <c r="BJ25" s="337" t="s">
        <v>29</v>
      </c>
      <c r="BK25" s="321"/>
      <c r="BL25" s="321"/>
      <c r="BM25" s="337" t="s">
        <v>30</v>
      </c>
      <c r="BN25" s="293"/>
      <c r="BO25" s="335"/>
      <c r="BP25" s="321"/>
      <c r="BQ25" s="336" t="s">
        <v>27</v>
      </c>
      <c r="BR25" s="321"/>
      <c r="BS25" s="321"/>
      <c r="BT25" s="336" t="s">
        <v>28</v>
      </c>
      <c r="BU25" s="321"/>
      <c r="BV25" s="321"/>
      <c r="BW25" s="337" t="s">
        <v>29</v>
      </c>
      <c r="BX25" s="321"/>
      <c r="BY25" s="321"/>
      <c r="BZ25" s="337" t="s">
        <v>30</v>
      </c>
      <c r="CA25" s="293"/>
      <c r="CB25" s="335"/>
      <c r="CC25" s="321"/>
      <c r="CD25" s="336" t="s">
        <v>27</v>
      </c>
      <c r="CE25" s="321"/>
      <c r="CF25" s="321"/>
      <c r="CG25" s="336" t="s">
        <v>28</v>
      </c>
      <c r="CH25" s="321"/>
      <c r="CI25" s="321"/>
      <c r="CJ25" s="337" t="s">
        <v>29</v>
      </c>
      <c r="CK25" s="321"/>
      <c r="CL25" s="321"/>
      <c r="CM25" s="337" t="s">
        <v>30</v>
      </c>
      <c r="CN25" s="293"/>
      <c r="CO25" s="335"/>
      <c r="CP25" s="321"/>
      <c r="CQ25" s="336" t="s">
        <v>27</v>
      </c>
      <c r="CR25" s="321"/>
      <c r="CS25" s="321"/>
      <c r="CT25" s="336" t="s">
        <v>28</v>
      </c>
      <c r="CU25" s="321"/>
      <c r="CV25" s="321"/>
      <c r="CW25" s="337" t="s">
        <v>29</v>
      </c>
      <c r="CX25" s="321"/>
      <c r="CY25" s="321"/>
      <c r="CZ25" s="337" t="s">
        <v>30</v>
      </c>
      <c r="DA25" s="293"/>
      <c r="DB25" s="335"/>
      <c r="DC25" s="321"/>
      <c r="DD25" s="336" t="s">
        <v>27</v>
      </c>
      <c r="DE25" s="321"/>
      <c r="DF25" s="321"/>
      <c r="DG25" s="336" t="s">
        <v>28</v>
      </c>
      <c r="DH25" s="321"/>
      <c r="DI25" s="321"/>
      <c r="DJ25" s="337" t="s">
        <v>29</v>
      </c>
      <c r="DK25" s="321"/>
      <c r="DL25" s="321"/>
      <c r="DM25" s="337" t="s">
        <v>30</v>
      </c>
      <c r="DN25" s="293"/>
      <c r="DO25" s="335"/>
      <c r="DP25" s="321"/>
      <c r="DQ25" s="336" t="s">
        <v>27</v>
      </c>
      <c r="DR25" s="321"/>
      <c r="DS25" s="321"/>
      <c r="DT25" s="336" t="s">
        <v>28</v>
      </c>
      <c r="DU25" s="321"/>
      <c r="DV25" s="321"/>
      <c r="DW25" s="337" t="s">
        <v>29</v>
      </c>
      <c r="DX25" s="321"/>
      <c r="DY25" s="321"/>
      <c r="DZ25" s="337" t="s">
        <v>30</v>
      </c>
      <c r="EA25" s="293"/>
      <c r="EB25" s="335"/>
      <c r="EC25" s="321"/>
      <c r="ED25" s="336" t="s">
        <v>27</v>
      </c>
      <c r="EE25" s="321"/>
      <c r="EF25" s="321"/>
      <c r="EG25" s="336" t="s">
        <v>28</v>
      </c>
      <c r="EH25" s="321"/>
      <c r="EI25" s="321"/>
      <c r="EJ25" s="337" t="s">
        <v>29</v>
      </c>
      <c r="EK25" s="321"/>
      <c r="EL25" s="321"/>
      <c r="EM25" s="337" t="s">
        <v>30</v>
      </c>
      <c r="EN25" s="293"/>
    </row>
    <row r="26" spans="1:144" ht="15" x14ac:dyDescent="0.25">
      <c r="A26" s="2"/>
      <c r="B26" s="3">
        <v>39722</v>
      </c>
      <c r="C26" s="3">
        <v>39753</v>
      </c>
      <c r="D26" s="35">
        <v>39783</v>
      </c>
      <c r="E26" s="3">
        <v>39814</v>
      </c>
      <c r="F26" s="3">
        <v>39845</v>
      </c>
      <c r="G26" s="35">
        <v>39873</v>
      </c>
      <c r="H26" s="3">
        <v>39904</v>
      </c>
      <c r="I26" s="3">
        <v>39934</v>
      </c>
      <c r="J26" s="35">
        <v>39965</v>
      </c>
      <c r="K26" s="3">
        <v>39995</v>
      </c>
      <c r="L26" s="3">
        <v>40026</v>
      </c>
      <c r="M26" s="200">
        <v>40057</v>
      </c>
      <c r="N26" s="68"/>
      <c r="O26" s="278">
        <v>40087</v>
      </c>
      <c r="P26" s="3">
        <v>40118</v>
      </c>
      <c r="Q26" s="35">
        <v>40148</v>
      </c>
      <c r="R26" s="3">
        <v>40179</v>
      </c>
      <c r="S26" s="86">
        <v>40210</v>
      </c>
      <c r="T26" s="102">
        <v>40238</v>
      </c>
      <c r="U26" s="115">
        <v>40278</v>
      </c>
      <c r="V26" s="115">
        <v>40308</v>
      </c>
      <c r="W26" s="102">
        <v>40339</v>
      </c>
      <c r="X26" s="115">
        <v>40369</v>
      </c>
      <c r="Y26" s="115">
        <v>40400</v>
      </c>
      <c r="Z26" s="102">
        <v>40431</v>
      </c>
      <c r="AA26" s="68"/>
      <c r="AB26" s="115">
        <v>40461</v>
      </c>
      <c r="AC26" s="115">
        <v>40492</v>
      </c>
      <c r="AD26" s="102">
        <v>40522</v>
      </c>
      <c r="AE26" s="115">
        <v>40553</v>
      </c>
      <c r="AF26" s="115">
        <v>40584</v>
      </c>
      <c r="AG26" s="102">
        <v>40612</v>
      </c>
      <c r="AH26" s="115">
        <v>40643</v>
      </c>
      <c r="AI26" s="115">
        <v>40673</v>
      </c>
      <c r="AJ26" s="298">
        <v>40704</v>
      </c>
      <c r="AK26" s="115">
        <v>40735</v>
      </c>
      <c r="AL26" s="115">
        <v>40766</v>
      </c>
      <c r="AM26" s="298">
        <v>40797</v>
      </c>
      <c r="AN26" s="68"/>
      <c r="AO26" s="115">
        <v>40827</v>
      </c>
      <c r="AP26" s="115">
        <v>40858</v>
      </c>
      <c r="AQ26" s="298">
        <v>40888</v>
      </c>
      <c r="AR26" s="115">
        <v>40919</v>
      </c>
      <c r="AS26" s="115">
        <v>40950</v>
      </c>
      <c r="AT26" s="298">
        <v>40979</v>
      </c>
      <c r="AU26" s="115">
        <v>41010</v>
      </c>
      <c r="AV26" s="115">
        <v>41040</v>
      </c>
      <c r="AW26" s="298">
        <v>41071</v>
      </c>
      <c r="AX26" s="115">
        <v>41101</v>
      </c>
      <c r="AY26" s="115">
        <v>41132</v>
      </c>
      <c r="AZ26" s="298">
        <v>41163</v>
      </c>
      <c r="BA26" s="217"/>
      <c r="BB26" s="322">
        <v>41193</v>
      </c>
      <c r="BC26" s="115">
        <v>41224</v>
      </c>
      <c r="BD26" s="298">
        <v>41254</v>
      </c>
      <c r="BE26" s="115">
        <v>41285</v>
      </c>
      <c r="BF26" s="115">
        <v>41316</v>
      </c>
      <c r="BG26" s="298">
        <v>41344</v>
      </c>
      <c r="BH26" s="115">
        <v>41375</v>
      </c>
      <c r="BI26" s="115">
        <v>41405</v>
      </c>
      <c r="BJ26" s="298">
        <v>41436</v>
      </c>
      <c r="BK26" s="115">
        <v>41466</v>
      </c>
      <c r="BL26" s="115">
        <v>41497</v>
      </c>
      <c r="BM26" s="298">
        <v>41528</v>
      </c>
      <c r="BN26" s="217"/>
      <c r="BO26" s="352">
        <v>41558</v>
      </c>
      <c r="BP26" s="115">
        <v>41589</v>
      </c>
      <c r="BQ26" s="298">
        <v>41619</v>
      </c>
      <c r="BR26" s="115">
        <v>41650</v>
      </c>
      <c r="BS26" s="115">
        <v>41681</v>
      </c>
      <c r="BT26" s="298">
        <v>41709</v>
      </c>
      <c r="BU26" s="115">
        <v>41740</v>
      </c>
      <c r="BV26" s="115">
        <v>41770</v>
      </c>
      <c r="BW26" s="298">
        <v>41801</v>
      </c>
      <c r="BX26" s="115">
        <v>41831</v>
      </c>
      <c r="BY26" s="115">
        <v>41862</v>
      </c>
      <c r="BZ26" s="298">
        <v>41893</v>
      </c>
      <c r="CA26" s="293"/>
      <c r="CB26" s="352">
        <v>41923</v>
      </c>
      <c r="CC26" s="115">
        <v>41954</v>
      </c>
      <c r="CD26" s="298">
        <v>41984</v>
      </c>
      <c r="CE26" s="115">
        <v>42015</v>
      </c>
      <c r="CF26" s="115">
        <v>42046</v>
      </c>
      <c r="CG26" s="298">
        <v>42074</v>
      </c>
      <c r="CH26" s="115">
        <v>42105</v>
      </c>
      <c r="CI26" s="115">
        <v>42135</v>
      </c>
      <c r="CJ26" s="298">
        <v>42166</v>
      </c>
      <c r="CK26" s="115">
        <v>42196</v>
      </c>
      <c r="CL26" s="115">
        <v>42227</v>
      </c>
      <c r="CM26" s="298">
        <v>42258</v>
      </c>
      <c r="CN26" s="293"/>
      <c r="CO26" s="352">
        <v>42278</v>
      </c>
      <c r="CP26" s="115">
        <f t="shared" ref="CP26:CZ26" si="17">CO26+31</f>
        <v>42309</v>
      </c>
      <c r="CQ26" s="298">
        <f t="shared" si="17"/>
        <v>42340</v>
      </c>
      <c r="CR26" s="115">
        <f t="shared" si="17"/>
        <v>42371</v>
      </c>
      <c r="CS26" s="115">
        <f t="shared" si="17"/>
        <v>42402</v>
      </c>
      <c r="CT26" s="298">
        <f t="shared" si="17"/>
        <v>42433</v>
      </c>
      <c r="CU26" s="115">
        <f t="shared" si="17"/>
        <v>42464</v>
      </c>
      <c r="CV26" s="115">
        <f t="shared" si="17"/>
        <v>42495</v>
      </c>
      <c r="CW26" s="298">
        <f t="shared" si="17"/>
        <v>42526</v>
      </c>
      <c r="CX26" s="115">
        <f t="shared" si="17"/>
        <v>42557</v>
      </c>
      <c r="CY26" s="115">
        <f t="shared" si="17"/>
        <v>42588</v>
      </c>
      <c r="CZ26" s="298">
        <f t="shared" si="17"/>
        <v>42619</v>
      </c>
      <c r="DA26" s="293"/>
      <c r="DB26" s="352">
        <v>42644</v>
      </c>
      <c r="DC26" s="115">
        <f t="shared" ref="DC26:DM26" si="18">DB26+31</f>
        <v>42675</v>
      </c>
      <c r="DD26" s="298">
        <f t="shared" si="18"/>
        <v>42706</v>
      </c>
      <c r="DE26" s="115">
        <f t="shared" si="18"/>
        <v>42737</v>
      </c>
      <c r="DF26" s="115">
        <f t="shared" si="18"/>
        <v>42768</v>
      </c>
      <c r="DG26" s="298">
        <f t="shared" si="18"/>
        <v>42799</v>
      </c>
      <c r="DH26" s="115">
        <f t="shared" si="18"/>
        <v>42830</v>
      </c>
      <c r="DI26" s="115">
        <f t="shared" si="18"/>
        <v>42861</v>
      </c>
      <c r="DJ26" s="298">
        <f t="shared" si="18"/>
        <v>42892</v>
      </c>
      <c r="DK26" s="115">
        <f t="shared" si="18"/>
        <v>42923</v>
      </c>
      <c r="DL26" s="115">
        <f t="shared" si="18"/>
        <v>42954</v>
      </c>
      <c r="DM26" s="298">
        <f t="shared" si="18"/>
        <v>42985</v>
      </c>
      <c r="DN26" s="293"/>
      <c r="DO26" s="352">
        <v>43009</v>
      </c>
      <c r="DP26" s="115">
        <f t="shared" ref="DP26:DZ26" si="19">DO26+31</f>
        <v>43040</v>
      </c>
      <c r="DQ26" s="298">
        <f t="shared" si="19"/>
        <v>43071</v>
      </c>
      <c r="DR26" s="115">
        <f t="shared" si="19"/>
        <v>43102</v>
      </c>
      <c r="DS26" s="115">
        <f t="shared" si="19"/>
        <v>43133</v>
      </c>
      <c r="DT26" s="298">
        <f t="shared" si="19"/>
        <v>43164</v>
      </c>
      <c r="DU26" s="115">
        <f t="shared" si="19"/>
        <v>43195</v>
      </c>
      <c r="DV26" s="115">
        <f t="shared" si="19"/>
        <v>43226</v>
      </c>
      <c r="DW26" s="298">
        <f t="shared" si="19"/>
        <v>43257</v>
      </c>
      <c r="DX26" s="115">
        <f t="shared" si="19"/>
        <v>43288</v>
      </c>
      <c r="DY26" s="115">
        <f t="shared" si="19"/>
        <v>43319</v>
      </c>
      <c r="DZ26" s="298">
        <f t="shared" si="19"/>
        <v>43350</v>
      </c>
      <c r="EA26" s="293"/>
      <c r="EB26" s="352">
        <v>43374</v>
      </c>
      <c r="EC26" s="115">
        <f t="shared" ref="EC26" si="20">EB26+31</f>
        <v>43405</v>
      </c>
      <c r="ED26" s="298">
        <f t="shared" ref="ED26" si="21">EC26+31</f>
        <v>43436</v>
      </c>
      <c r="EE26" s="115">
        <f t="shared" ref="EE26" si="22">ED26+31</f>
        <v>43467</v>
      </c>
      <c r="EF26" s="115">
        <f t="shared" ref="EF26" si="23">EE26+31</f>
        <v>43498</v>
      </c>
      <c r="EG26" s="298">
        <f t="shared" ref="EG26" si="24">EF26+31</f>
        <v>43529</v>
      </c>
      <c r="EH26" s="115">
        <f t="shared" ref="EH26" si="25">EG26+31</f>
        <v>43560</v>
      </c>
      <c r="EI26" s="115">
        <f t="shared" ref="EI26" si="26">EH26+31</f>
        <v>43591</v>
      </c>
      <c r="EJ26" s="298">
        <f t="shared" ref="EJ26" si="27">EI26+31</f>
        <v>43622</v>
      </c>
      <c r="EK26" s="115">
        <f t="shared" ref="EK26" si="28">EJ26+31</f>
        <v>43653</v>
      </c>
      <c r="EL26" s="115">
        <f t="shared" ref="EL26" si="29">EK26+31</f>
        <v>43684</v>
      </c>
      <c r="EM26" s="298">
        <f t="shared" ref="EM26" si="30">EL26+31</f>
        <v>43715</v>
      </c>
      <c r="EN26" s="293"/>
    </row>
    <row r="27" spans="1:144" ht="15" x14ac:dyDescent="0.25">
      <c r="A27" s="4" t="s">
        <v>13</v>
      </c>
      <c r="B27" s="6">
        <v>0.38</v>
      </c>
      <c r="C27" s="6">
        <v>0.40600000000000003</v>
      </c>
      <c r="D27" s="41">
        <v>0.42299999999999999</v>
      </c>
      <c r="E27" s="6">
        <v>0.41199999999999998</v>
      </c>
      <c r="F27" s="6">
        <v>0.40600000000000003</v>
      </c>
      <c r="G27" s="41">
        <v>0.40500000000000003</v>
      </c>
      <c r="H27" s="6">
        <v>0.40300000000000002</v>
      </c>
      <c r="I27" s="6">
        <v>0.40300000000000002</v>
      </c>
      <c r="J27" s="41">
        <v>0.40600000000000003</v>
      </c>
      <c r="K27" s="6">
        <v>0.40300000000000002</v>
      </c>
      <c r="L27" s="6">
        <v>0.40400000000000003</v>
      </c>
      <c r="M27" s="265">
        <v>0.41299999999999998</v>
      </c>
      <c r="N27" s="63"/>
      <c r="O27" s="279">
        <v>0.38100000000000001</v>
      </c>
      <c r="P27" s="6">
        <v>0.433</v>
      </c>
      <c r="Q27" s="41">
        <v>0.443</v>
      </c>
      <c r="R27" s="6">
        <v>0.44</v>
      </c>
      <c r="S27" s="89">
        <v>0.437</v>
      </c>
      <c r="T27" s="41">
        <v>0.442</v>
      </c>
      <c r="U27" s="18">
        <v>0.44</v>
      </c>
      <c r="V27" s="18">
        <v>0.443</v>
      </c>
      <c r="W27" s="41">
        <v>0.44700000000000001</v>
      </c>
      <c r="X27" s="18">
        <v>0.44700000000000001</v>
      </c>
      <c r="Y27" s="18">
        <v>0.45</v>
      </c>
      <c r="Z27" s="41">
        <v>0.45600000000000002</v>
      </c>
      <c r="AA27" s="63"/>
      <c r="AB27" s="18">
        <v>0.40500000000000003</v>
      </c>
      <c r="AC27" s="18">
        <v>0.438</v>
      </c>
      <c r="AD27" s="41">
        <v>0.45600000000000002</v>
      </c>
      <c r="AE27" s="18">
        <v>0.45200000000000001</v>
      </c>
      <c r="AF27" s="18">
        <v>0.45500000000000002</v>
      </c>
      <c r="AG27" s="41">
        <v>0.46200000000000002</v>
      </c>
      <c r="AH27" s="18">
        <v>0.46300000000000002</v>
      </c>
      <c r="AI27" s="18">
        <v>0.46500000000000002</v>
      </c>
      <c r="AJ27" s="299">
        <v>0.47</v>
      </c>
      <c r="AK27" s="18">
        <v>0.47</v>
      </c>
      <c r="AL27" s="18">
        <v>0.47099999999999997</v>
      </c>
      <c r="AM27" s="299">
        <v>0.48</v>
      </c>
      <c r="AN27" s="63"/>
      <c r="AO27" s="18">
        <v>0.46700000000000003</v>
      </c>
      <c r="AP27" s="18">
        <v>0.48799999999999999</v>
      </c>
      <c r="AQ27" s="299">
        <v>0.501</v>
      </c>
      <c r="AR27" s="18">
        <v>0.49</v>
      </c>
      <c r="AS27" s="18">
        <v>0.49099999999999999</v>
      </c>
      <c r="AT27" s="299">
        <v>0.498</v>
      </c>
      <c r="AU27" s="18">
        <v>0.497</v>
      </c>
      <c r="AV27" s="18">
        <v>0.499</v>
      </c>
      <c r="AW27" s="299">
        <v>0.504</v>
      </c>
      <c r="AX27" s="18">
        <v>0.504</v>
      </c>
      <c r="AY27" s="18">
        <v>0.50700000000000001</v>
      </c>
      <c r="AZ27" s="299">
        <v>0.51400000000000001</v>
      </c>
      <c r="BA27" s="217"/>
      <c r="BB27" s="18">
        <v>0.46700000000000003</v>
      </c>
      <c r="BC27" s="18">
        <v>0.49399999999999999</v>
      </c>
      <c r="BD27" s="299">
        <v>0.51</v>
      </c>
      <c r="BE27" s="18">
        <v>0.502</v>
      </c>
      <c r="BF27" s="18">
        <v>0.50600000000000001</v>
      </c>
      <c r="BG27" s="299">
        <v>0.51100000000000001</v>
      </c>
      <c r="BH27" s="18">
        <v>0.51100000000000001</v>
      </c>
      <c r="BI27" s="18">
        <v>0.51400000000000001</v>
      </c>
      <c r="BJ27" s="299">
        <v>0.52100000000000002</v>
      </c>
      <c r="BK27" s="18">
        <v>0.52300000000000002</v>
      </c>
      <c r="BL27" s="18">
        <v>0.52600000000000002</v>
      </c>
      <c r="BM27" s="299">
        <v>0.53500000000000003</v>
      </c>
      <c r="BN27" s="217"/>
      <c r="BO27" s="353">
        <v>0.45100000000000001</v>
      </c>
      <c r="BP27" s="18">
        <v>0.49199999999999999</v>
      </c>
      <c r="BQ27" s="299">
        <v>0.51</v>
      </c>
      <c r="BR27" s="18">
        <v>0.505</v>
      </c>
      <c r="BS27" s="18">
        <v>0.50900000000000001</v>
      </c>
      <c r="BT27" s="299">
        <v>0.51300000000000001</v>
      </c>
      <c r="BU27" s="18">
        <v>0.51400000000000001</v>
      </c>
      <c r="BV27" s="18">
        <v>0.51600000000000001</v>
      </c>
      <c r="BW27" s="299">
        <v>0.52100000000000002</v>
      </c>
      <c r="BX27" s="18">
        <v>0.52100000000000002</v>
      </c>
      <c r="BY27" s="18">
        <v>0.52200000000000002</v>
      </c>
      <c r="BZ27" s="299">
        <v>0.52800000000000002</v>
      </c>
      <c r="CA27" s="293"/>
      <c r="CB27" s="353">
        <v>0.48499999999999999</v>
      </c>
      <c r="CC27" s="18">
        <v>0.50700000000000001</v>
      </c>
      <c r="CD27" s="299">
        <v>0.51100000000000001</v>
      </c>
      <c r="CE27" s="18">
        <v>0.51700000000000002</v>
      </c>
      <c r="CF27" s="18">
        <v>0.52</v>
      </c>
      <c r="CG27" s="299">
        <v>0.52600000000000002</v>
      </c>
      <c r="CH27" s="18">
        <v>0.52600000000000002</v>
      </c>
      <c r="CI27" s="18">
        <v>0.52600000000000002</v>
      </c>
      <c r="CJ27" s="299">
        <v>0.52900000000000003</v>
      </c>
      <c r="CK27" s="18">
        <v>0.52800000000000002</v>
      </c>
      <c r="CL27" s="18">
        <v>0.52700000000000002</v>
      </c>
      <c r="CM27" s="299">
        <v>0.53300000000000003</v>
      </c>
      <c r="CN27" s="293"/>
      <c r="CO27" s="353">
        <v>0.46</v>
      </c>
      <c r="CP27" s="18">
        <v>0.47599999999999998</v>
      </c>
      <c r="CQ27" s="299">
        <v>0.48599999999999999</v>
      </c>
      <c r="CR27" s="18">
        <v>0.48399999999999999</v>
      </c>
      <c r="CS27" s="18">
        <v>0.48799999999999999</v>
      </c>
      <c r="CT27" s="299">
        <v>0.496</v>
      </c>
      <c r="CU27" s="18">
        <v>0.495</v>
      </c>
      <c r="CV27" s="18">
        <v>0.497</v>
      </c>
      <c r="CW27" s="299">
        <v>0.504</v>
      </c>
      <c r="CX27" s="18">
        <v>0.505</v>
      </c>
      <c r="CY27" s="18">
        <v>0.50700000000000001</v>
      </c>
      <c r="CZ27" s="299">
        <v>0.51400000000000001</v>
      </c>
      <c r="DA27" s="293"/>
      <c r="DB27" s="353">
        <v>0.48099999999999998</v>
      </c>
      <c r="DC27" s="18">
        <v>0.50700000000000001</v>
      </c>
      <c r="DD27" s="299">
        <v>0.51500000000000001</v>
      </c>
      <c r="DE27" s="18">
        <v>0.51700000000000002</v>
      </c>
      <c r="DF27" s="18">
        <v>0.50700000000000001</v>
      </c>
      <c r="DG27" s="299">
        <v>0.51100000000000001</v>
      </c>
      <c r="DH27" s="18">
        <v>0.52300000000000002</v>
      </c>
      <c r="DI27" s="18">
        <v>0.53</v>
      </c>
      <c r="DJ27" s="299">
        <v>0.52600000000000002</v>
      </c>
      <c r="DK27" s="18">
        <v>0.52600000000000002</v>
      </c>
      <c r="DL27" s="18">
        <v>0.52700000000000002</v>
      </c>
      <c r="DM27" s="299">
        <v>0.53400000000000003</v>
      </c>
      <c r="DN27" s="293"/>
      <c r="DO27" s="353">
        <v>0.47799999999999998</v>
      </c>
      <c r="DP27" s="18">
        <v>0.51900000000000002</v>
      </c>
      <c r="DQ27" s="299">
        <v>0.52298006581273282</v>
      </c>
      <c r="DR27" s="18">
        <v>0.51800000000000002</v>
      </c>
      <c r="DS27" s="18">
        <v>0.51400000000000001</v>
      </c>
      <c r="DT27" s="299">
        <v>0.52800000000000002</v>
      </c>
      <c r="DU27" s="18">
        <v>0.52900000000000003</v>
      </c>
      <c r="DV27" s="18">
        <v>0.52600000000000002</v>
      </c>
      <c r="DW27" s="299">
        <v>0.53900000000000003</v>
      </c>
      <c r="DX27" s="18">
        <v>0.53500000000000003</v>
      </c>
      <c r="DY27" s="18">
        <f>DY30/DY34</f>
        <v>0.53697701271205467</v>
      </c>
      <c r="DZ27" s="299">
        <v>0.54700000000000004</v>
      </c>
      <c r="EA27" s="293"/>
      <c r="EB27" s="353">
        <v>0.51</v>
      </c>
      <c r="EC27" s="18">
        <v>0.55000000000000004</v>
      </c>
      <c r="ED27" s="299">
        <v>0.56999999999999995</v>
      </c>
      <c r="EE27" s="18">
        <v>0.56000000000000005</v>
      </c>
      <c r="EF27" s="18"/>
      <c r="EG27" s="299"/>
      <c r="EH27" s="18"/>
      <c r="EI27" s="18"/>
      <c r="EJ27" s="299"/>
      <c r="EK27" s="18"/>
      <c r="EL27" s="18"/>
      <c r="EM27" s="299"/>
      <c r="EN27" s="293"/>
    </row>
    <row r="28" spans="1:144" ht="15" x14ac:dyDescent="0.25">
      <c r="A28" s="4" t="s">
        <v>6</v>
      </c>
      <c r="B28" s="18">
        <v>0.57899999999999996</v>
      </c>
      <c r="C28" s="18">
        <v>0.59499999999999997</v>
      </c>
      <c r="D28" s="41">
        <v>0.60299999999999998</v>
      </c>
      <c r="E28" s="18">
        <v>0.59</v>
      </c>
      <c r="F28" s="18">
        <v>0.58599999999999997</v>
      </c>
      <c r="G28" s="41">
        <v>0.58399999999999996</v>
      </c>
      <c r="H28" s="18">
        <v>0.57999999999999996</v>
      </c>
      <c r="I28" s="18">
        <v>0.57799999999999996</v>
      </c>
      <c r="J28" s="41">
        <v>0.57799999999999996</v>
      </c>
      <c r="K28" s="18">
        <v>0.57299999999999995</v>
      </c>
      <c r="L28" s="18">
        <v>0.57199999999999995</v>
      </c>
      <c r="M28" s="265">
        <v>0.57399999999999995</v>
      </c>
      <c r="N28" s="63"/>
      <c r="O28" s="279">
        <v>0.56399999999999995</v>
      </c>
      <c r="P28" s="6">
        <v>0.57399999999999995</v>
      </c>
      <c r="Q28" s="41">
        <v>0.57099999999999995</v>
      </c>
      <c r="R28" s="18">
        <v>0.57099999999999995</v>
      </c>
      <c r="S28" s="89">
        <v>0.57299999999999995</v>
      </c>
      <c r="T28" s="41">
        <v>0.58299999999999996</v>
      </c>
      <c r="U28" s="18">
        <v>0.58599999999999997</v>
      </c>
      <c r="V28" s="18">
        <v>0.59099999999999997</v>
      </c>
      <c r="W28" s="41">
        <v>0.59699999999999998</v>
      </c>
      <c r="X28" s="18">
        <v>0.60099999999999998</v>
      </c>
      <c r="Y28" s="18">
        <v>0.60199999999999998</v>
      </c>
      <c r="Z28" s="41">
        <v>0.61099999999999999</v>
      </c>
      <c r="AA28" s="63"/>
      <c r="AB28" s="18">
        <v>0.6</v>
      </c>
      <c r="AC28" s="18">
        <v>0.62</v>
      </c>
      <c r="AD28" s="41">
        <v>0.623</v>
      </c>
      <c r="AE28" s="18">
        <v>0.624</v>
      </c>
      <c r="AF28" s="18">
        <v>0.626</v>
      </c>
      <c r="AG28" s="41">
        <v>0.629</v>
      </c>
      <c r="AH28" s="18">
        <v>0.629</v>
      </c>
      <c r="AI28" s="18">
        <v>0.63100000000000001</v>
      </c>
      <c r="AJ28" s="299">
        <v>0.63400000000000001</v>
      </c>
      <c r="AK28" s="18">
        <v>0.63600000000000001</v>
      </c>
      <c r="AL28" s="18">
        <v>0.63800000000000001</v>
      </c>
      <c r="AM28" s="299">
        <v>0.64400000000000002</v>
      </c>
      <c r="AN28" s="63"/>
      <c r="AO28" s="18">
        <v>0.64700000000000002</v>
      </c>
      <c r="AP28" s="18">
        <v>0.65900000000000003</v>
      </c>
      <c r="AQ28" s="299">
        <v>0.66200000000000003</v>
      </c>
      <c r="AR28" s="18">
        <v>0.65800000000000003</v>
      </c>
      <c r="AS28" s="18">
        <v>0.66400000000000003</v>
      </c>
      <c r="AT28" s="299">
        <v>0.67</v>
      </c>
      <c r="AU28" s="18">
        <v>0.66800000000000004</v>
      </c>
      <c r="AV28" s="18">
        <v>0.66900000000000004</v>
      </c>
      <c r="AW28" s="299">
        <v>0.67200000000000004</v>
      </c>
      <c r="AX28" s="18">
        <v>0.67500000000000004</v>
      </c>
      <c r="AY28" s="18">
        <v>0.67800000000000005</v>
      </c>
      <c r="AZ28" s="299">
        <v>0.68200000000000005</v>
      </c>
      <c r="BA28" s="217"/>
      <c r="BB28" s="323">
        <v>0.67800000000000005</v>
      </c>
      <c r="BC28" s="18">
        <v>0.68200000000000005</v>
      </c>
      <c r="BD28" s="299">
        <v>0.68899999999999995</v>
      </c>
      <c r="BE28" s="18">
        <v>0.68100000000000005</v>
      </c>
      <c r="BF28" s="18">
        <v>0.68600000000000005</v>
      </c>
      <c r="BG28" s="299">
        <v>0.68799999999999994</v>
      </c>
      <c r="BH28" s="18">
        <v>0.68600000000000005</v>
      </c>
      <c r="BI28" s="18">
        <v>0.68899999999999995</v>
      </c>
      <c r="BJ28" s="346">
        <v>0.69399999999999995</v>
      </c>
      <c r="BK28" s="18">
        <v>0.69699999999999995</v>
      </c>
      <c r="BL28" s="18">
        <v>0.70099999999999996</v>
      </c>
      <c r="BM28" s="299">
        <v>0.70699999999999996</v>
      </c>
      <c r="BN28" s="217"/>
      <c r="BO28" s="353">
        <v>0.65800000000000003</v>
      </c>
      <c r="BP28" s="18">
        <v>0.68500000000000005</v>
      </c>
      <c r="BQ28" s="299">
        <v>0.69599999999999995</v>
      </c>
      <c r="BR28" s="18">
        <v>0.69</v>
      </c>
      <c r="BS28" s="18">
        <v>0.69599999999999995</v>
      </c>
      <c r="BT28" s="299">
        <v>0.7</v>
      </c>
      <c r="BU28" s="18">
        <v>0.69799999999999995</v>
      </c>
      <c r="BV28" s="18">
        <v>0.7</v>
      </c>
      <c r="BW28" s="346">
        <v>0.70199999999999996</v>
      </c>
      <c r="BX28" s="18">
        <v>0.70299999999999996</v>
      </c>
      <c r="BY28" s="18">
        <v>0.70499999999999996</v>
      </c>
      <c r="BZ28" s="299">
        <v>0.70699999999999996</v>
      </c>
      <c r="CA28" s="293"/>
      <c r="CB28" s="353">
        <v>0.68400000000000005</v>
      </c>
      <c r="CC28" s="18">
        <v>0.69399999999999995</v>
      </c>
      <c r="CD28" s="299">
        <v>0.69199999999999995</v>
      </c>
      <c r="CE28" s="18">
        <v>0.69199999999999995</v>
      </c>
      <c r="CF28" s="18">
        <v>0.69599999999999995</v>
      </c>
      <c r="CG28" s="299">
        <v>0.7</v>
      </c>
      <c r="CH28" s="18">
        <v>0.69899999999999995</v>
      </c>
      <c r="CI28" s="18">
        <v>0.70199999999999996</v>
      </c>
      <c r="CJ28" s="346">
        <v>0.70499999999999996</v>
      </c>
      <c r="CK28" s="18">
        <v>0.70399999999999996</v>
      </c>
      <c r="CL28" s="18">
        <v>0.70399999999999996</v>
      </c>
      <c r="CM28" s="299">
        <v>0.70699999999999996</v>
      </c>
      <c r="CN28" s="293"/>
      <c r="CO28" s="353">
        <v>0.6781232951445717</v>
      </c>
      <c r="CP28" s="18">
        <v>0.6843457590788552</v>
      </c>
      <c r="CQ28" s="299">
        <v>0.68537685284441652</v>
      </c>
      <c r="CR28" s="18">
        <v>0.68174388048583667</v>
      </c>
      <c r="CS28" s="18">
        <v>0.68682853341250727</v>
      </c>
      <c r="CT28" s="299">
        <v>0.68899999999999995</v>
      </c>
      <c r="CU28" s="18">
        <v>0.70099999999999996</v>
      </c>
      <c r="CV28" s="18">
        <v>0.70099999999999996</v>
      </c>
      <c r="CW28" s="346">
        <v>0.69599999999999995</v>
      </c>
      <c r="CX28" s="18">
        <v>0.69799999999999995</v>
      </c>
      <c r="CY28" s="18">
        <v>0.7</v>
      </c>
      <c r="CZ28" s="299">
        <v>0.70299999999999996</v>
      </c>
      <c r="DA28" s="293"/>
      <c r="DB28" s="353">
        <v>0.67300000000000004</v>
      </c>
      <c r="DC28" s="18">
        <v>0.68700000000000006</v>
      </c>
      <c r="DD28" s="299">
        <v>0.68899999999999995</v>
      </c>
      <c r="DE28" s="18">
        <v>0.68799999999999994</v>
      </c>
      <c r="DF28" s="18">
        <v>0.69499999999999995</v>
      </c>
      <c r="DG28" s="299">
        <v>0.69799999999999995</v>
      </c>
      <c r="DH28" s="18">
        <v>0.7</v>
      </c>
      <c r="DI28" s="18">
        <v>0.70399999999999996</v>
      </c>
      <c r="DJ28" s="346">
        <v>0.70899999999999996</v>
      </c>
      <c r="DK28" s="18">
        <v>0.71099999999999997</v>
      </c>
      <c r="DL28" s="18">
        <v>0.71399999999999997</v>
      </c>
      <c r="DM28" s="299">
        <v>0.71899999999999997</v>
      </c>
      <c r="DN28" s="293"/>
      <c r="DO28" s="353">
        <v>0.71499999999999997</v>
      </c>
      <c r="DP28" s="18">
        <v>0.71699999999999997</v>
      </c>
      <c r="DQ28" s="299">
        <v>0.71499999999999997</v>
      </c>
      <c r="DR28" s="18">
        <v>0.71099999999999997</v>
      </c>
      <c r="DS28" s="18">
        <v>0.71499999999999997</v>
      </c>
      <c r="DT28" s="299">
        <v>0.72</v>
      </c>
      <c r="DU28" s="18">
        <v>0.71899999999999997</v>
      </c>
      <c r="DV28" s="18">
        <v>0.72060000000000002</v>
      </c>
      <c r="DW28" s="346">
        <v>0.72599999999999998</v>
      </c>
      <c r="DX28" s="18">
        <v>0.72599999999999998</v>
      </c>
      <c r="DY28" s="18">
        <v>0.72799999999999998</v>
      </c>
      <c r="DZ28" s="299">
        <v>0.73499999999999999</v>
      </c>
      <c r="EA28" s="293"/>
      <c r="EB28" s="353">
        <v>0.73499999999999999</v>
      </c>
      <c r="EC28" s="18">
        <v>0.73599999999999999</v>
      </c>
      <c r="ED28" s="299">
        <v>0.75800000000000001</v>
      </c>
      <c r="EE28" s="18">
        <v>0.75870000000000004</v>
      </c>
      <c r="EF28" s="18"/>
      <c r="EG28" s="299"/>
      <c r="EH28" s="18"/>
      <c r="EI28" s="18"/>
      <c r="EJ28" s="346"/>
      <c r="EK28" s="18"/>
      <c r="EL28" s="18"/>
      <c r="EM28" s="299"/>
      <c r="EN28" s="293"/>
    </row>
    <row r="29" spans="1:144" customFormat="1" ht="14.25" customHeight="1" x14ac:dyDescent="0.25">
      <c r="A29" s="79" t="s">
        <v>37</v>
      </c>
      <c r="B29" s="77">
        <f>79227/29317</f>
        <v>2.7024252140396356</v>
      </c>
      <c r="C29" s="77">
        <f>169797/60914</f>
        <v>2.7874872771448271</v>
      </c>
      <c r="D29" s="78">
        <f>275295/96491</f>
        <v>2.8530640163331293</v>
      </c>
      <c r="E29" s="77">
        <f>398251/137197</f>
        <v>2.9027675532263824</v>
      </c>
      <c r="F29" s="77">
        <f>492696/169510</f>
        <v>2.9065895817355907</v>
      </c>
      <c r="G29" s="78">
        <f>610864/209975</f>
        <v>2.909222526491249</v>
      </c>
      <c r="H29" s="77">
        <f>706844/244745</f>
        <v>2.8880835154957198</v>
      </c>
      <c r="I29" s="77">
        <f>806368/282224</f>
        <v>2.8571914507625147</v>
      </c>
      <c r="J29" s="78">
        <f>914721/322548</f>
        <v>2.8359220953160458</v>
      </c>
      <c r="K29" s="77">
        <f>1048949/375084</f>
        <v>2.7965709014514082</v>
      </c>
      <c r="L29" s="77">
        <f>1143151/413063</f>
        <v>2.7674979361501757</v>
      </c>
      <c r="M29" s="266">
        <f>1257872/461365</f>
        <v>2.7264140105989836</v>
      </c>
      <c r="N29" s="80"/>
      <c r="O29" s="280">
        <f>77514/35532</f>
        <v>2.1815265113137454</v>
      </c>
      <c r="P29" s="77">
        <f>177630/78093</f>
        <v>2.2745956743882294</v>
      </c>
      <c r="Q29" s="78">
        <f>284810/124367</f>
        <v>2.290076949673145</v>
      </c>
      <c r="R29" s="77">
        <f>411513/180240</f>
        <v>2.2831391478029293</v>
      </c>
      <c r="S29" s="90">
        <v>2.27</v>
      </c>
      <c r="T29" s="78">
        <v>2.34</v>
      </c>
      <c r="U29" s="117">
        <v>2.35</v>
      </c>
      <c r="V29" s="117">
        <v>2.37</v>
      </c>
      <c r="W29" s="78">
        <v>2.38</v>
      </c>
      <c r="X29" s="117">
        <v>2.39</v>
      </c>
      <c r="Y29" s="117">
        <v>2.4</v>
      </c>
      <c r="Z29" s="78">
        <v>2.42</v>
      </c>
      <c r="AA29" s="80"/>
      <c r="AB29" s="117">
        <v>2.34</v>
      </c>
      <c r="AC29" s="117">
        <v>2.39</v>
      </c>
      <c r="AD29" s="78">
        <v>2.42</v>
      </c>
      <c r="AE29" s="117">
        <v>2.41</v>
      </c>
      <c r="AF29" s="117">
        <v>2.41</v>
      </c>
      <c r="AG29" s="245">
        <v>2.4300000000000002</v>
      </c>
      <c r="AH29" s="247">
        <v>2.44</v>
      </c>
      <c r="AI29" s="247">
        <v>2.46</v>
      </c>
      <c r="AJ29" s="306">
        <v>2.4900000000000002</v>
      </c>
      <c r="AK29" s="247">
        <v>2.4900000000000002</v>
      </c>
      <c r="AL29" s="247">
        <v>2.5</v>
      </c>
      <c r="AM29" s="306">
        <v>2.5099999999999998</v>
      </c>
      <c r="AN29" s="80"/>
      <c r="AO29" s="247">
        <v>2.4900000000000002</v>
      </c>
      <c r="AP29" s="247">
        <v>2.5299999999999998</v>
      </c>
      <c r="AQ29" s="306">
        <v>2.57</v>
      </c>
      <c r="AR29" s="247">
        <v>2.5299999999999998</v>
      </c>
      <c r="AS29" s="247">
        <v>2.5099999999999998</v>
      </c>
      <c r="AT29" s="306">
        <v>2.5099999999999998</v>
      </c>
      <c r="AU29" s="247">
        <v>2.4900000000000002</v>
      </c>
      <c r="AV29" s="247">
        <v>2.4900000000000002</v>
      </c>
      <c r="AW29" s="306">
        <v>2.5</v>
      </c>
      <c r="AX29" s="247">
        <v>2.4900000000000002</v>
      </c>
      <c r="AY29" s="247">
        <v>2.5</v>
      </c>
      <c r="AZ29" s="306">
        <v>2.52</v>
      </c>
      <c r="BA29" s="217"/>
      <c r="BB29" s="247">
        <v>2.4300000000000002</v>
      </c>
      <c r="BC29" s="247">
        <v>2.48</v>
      </c>
      <c r="BD29" s="306">
        <v>2.54</v>
      </c>
      <c r="BE29" s="247">
        <v>2.52</v>
      </c>
      <c r="BF29" s="247">
        <v>2.52</v>
      </c>
      <c r="BG29" s="306">
        <v>2.54</v>
      </c>
      <c r="BH29" s="247">
        <v>2.54</v>
      </c>
      <c r="BI29" s="247">
        <v>2.54</v>
      </c>
      <c r="BJ29" s="306">
        <v>2.5499999999999998</v>
      </c>
      <c r="BK29" s="247">
        <v>2.5299999999999998</v>
      </c>
      <c r="BL29" s="247">
        <v>2.5299999999999998</v>
      </c>
      <c r="BM29" s="306">
        <v>2.54</v>
      </c>
      <c r="BN29" s="293"/>
      <c r="BO29" s="247">
        <v>2.2999999999999998</v>
      </c>
      <c r="BP29" s="247">
        <v>2.35</v>
      </c>
      <c r="BQ29" s="306">
        <v>2.4</v>
      </c>
      <c r="BR29" s="247">
        <v>2.37</v>
      </c>
      <c r="BS29" s="247">
        <v>2.36</v>
      </c>
      <c r="BT29" s="306">
        <v>2.36</v>
      </c>
      <c r="BU29" s="247">
        <v>2.35</v>
      </c>
      <c r="BV29" s="247">
        <v>2.35</v>
      </c>
      <c r="BW29" s="306">
        <v>2.38</v>
      </c>
      <c r="BX29" s="247">
        <v>2.38</v>
      </c>
      <c r="BY29" s="247">
        <v>2.4</v>
      </c>
      <c r="BZ29" s="306">
        <v>2.42</v>
      </c>
      <c r="CA29" s="293"/>
      <c r="CB29" s="247">
        <v>2.37</v>
      </c>
      <c r="CC29" s="247">
        <v>2.4500000000000002</v>
      </c>
      <c r="CD29" s="306">
        <v>2.46</v>
      </c>
      <c r="CE29" s="247">
        <v>2.48</v>
      </c>
      <c r="CF29" s="247">
        <v>2.4900000000000002</v>
      </c>
      <c r="CG29" s="306">
        <v>2.5</v>
      </c>
      <c r="CH29" s="247">
        <v>2.5099999999999998</v>
      </c>
      <c r="CI29" s="247">
        <v>2.5099999999999998</v>
      </c>
      <c r="CJ29" s="306">
        <v>2.5299999999999998</v>
      </c>
      <c r="CK29" s="247">
        <v>2.5299999999999998</v>
      </c>
      <c r="CL29" s="247">
        <v>2.5299999999999998</v>
      </c>
      <c r="CM29" s="306">
        <v>2.5499999999999998</v>
      </c>
      <c r="CN29" s="293"/>
      <c r="CO29" s="247">
        <v>2.3199999999999998</v>
      </c>
      <c r="CP29" s="247">
        <v>2.35</v>
      </c>
      <c r="CQ29" s="306">
        <v>2.37</v>
      </c>
      <c r="CR29" s="247">
        <v>2.39</v>
      </c>
      <c r="CS29" s="247">
        <v>2.39</v>
      </c>
      <c r="CT29" s="306">
        <v>2.4</v>
      </c>
      <c r="CU29" s="247">
        <v>2.4</v>
      </c>
      <c r="CV29" s="247">
        <v>2.41</v>
      </c>
      <c r="CW29" s="306">
        <v>2.4300000000000002</v>
      </c>
      <c r="CX29" s="247">
        <v>2.4300000000000002</v>
      </c>
      <c r="CY29" s="247">
        <v>2.4300000000000002</v>
      </c>
      <c r="CZ29" s="306">
        <v>2.4500000000000002</v>
      </c>
      <c r="DA29" s="293"/>
      <c r="DB29" s="247">
        <v>2.27</v>
      </c>
      <c r="DC29" s="247">
        <v>2.35</v>
      </c>
      <c r="DD29" s="306">
        <v>2.42</v>
      </c>
      <c r="DE29" s="247">
        <v>2.39</v>
      </c>
      <c r="DF29" s="247">
        <v>2.38</v>
      </c>
      <c r="DG29" s="306">
        <v>2.39</v>
      </c>
      <c r="DH29" s="247">
        <v>2.4</v>
      </c>
      <c r="DI29" s="247">
        <v>2.4</v>
      </c>
      <c r="DJ29" s="306">
        <v>2.4</v>
      </c>
      <c r="DK29" s="247">
        <v>2.41</v>
      </c>
      <c r="DL29" s="247">
        <v>2.41</v>
      </c>
      <c r="DM29" s="306">
        <v>2.4300000000000002</v>
      </c>
      <c r="DN29" s="293"/>
      <c r="DO29" s="247">
        <v>2.2599999999999998</v>
      </c>
      <c r="DP29" s="247">
        <v>2.3199999999999998</v>
      </c>
      <c r="DQ29" s="306">
        <v>2.35</v>
      </c>
      <c r="DR29" s="247">
        <v>2.39</v>
      </c>
      <c r="DS29" s="247">
        <v>2.3951600000000002</v>
      </c>
      <c r="DT29" s="306">
        <v>2.41</v>
      </c>
      <c r="DU29" s="247">
        <v>2.4</v>
      </c>
      <c r="DV29" s="247">
        <v>2.39</v>
      </c>
      <c r="DW29" s="306">
        <v>2.41</v>
      </c>
      <c r="DX29" s="247">
        <v>2.4</v>
      </c>
      <c r="DY29" s="247">
        <v>2.4</v>
      </c>
      <c r="DZ29" s="306">
        <v>2.4</v>
      </c>
      <c r="EA29" s="293"/>
      <c r="EB29" s="247">
        <v>2.2000000000000002</v>
      </c>
      <c r="EC29" s="247">
        <v>2.25</v>
      </c>
      <c r="ED29" s="306">
        <v>2.2999999999999998</v>
      </c>
      <c r="EE29" s="247">
        <v>2.2799999999999998</v>
      </c>
      <c r="EF29" s="247"/>
      <c r="EG29" s="306"/>
      <c r="EH29" s="247"/>
      <c r="EI29" s="247"/>
      <c r="EJ29" s="306"/>
      <c r="EK29" s="247"/>
      <c r="EL29" s="247"/>
      <c r="EM29" s="306"/>
      <c r="EN29" s="293"/>
    </row>
    <row r="30" spans="1:144" customFormat="1" ht="15" customHeight="1" x14ac:dyDescent="0.25">
      <c r="A30" s="4" t="s">
        <v>5</v>
      </c>
      <c r="B30" s="1">
        <v>10960</v>
      </c>
      <c r="C30" s="1">
        <v>24450</v>
      </c>
      <c r="D30" s="42">
        <v>40378</v>
      </c>
      <c r="E30" s="1">
        <v>56063</v>
      </c>
      <c r="F30" s="1">
        <v>68200</v>
      </c>
      <c r="G30" s="42">
        <v>84341</v>
      </c>
      <c r="H30" s="1">
        <v>97839</v>
      </c>
      <c r="I30" s="1">
        <v>112736</v>
      </c>
      <c r="J30" s="42">
        <v>130091</v>
      </c>
      <c r="K30" s="1">
        <v>150230</v>
      </c>
      <c r="L30" s="1">
        <v>165602</v>
      </c>
      <c r="M30" s="267">
        <v>189120</v>
      </c>
      <c r="N30" s="69"/>
      <c r="O30" s="281">
        <v>13484</v>
      </c>
      <c r="P30" s="19">
        <v>33418</v>
      </c>
      <c r="Q30" s="49">
        <v>55183</v>
      </c>
      <c r="R30" s="19">
        <v>79056</v>
      </c>
      <c r="S30" s="93">
        <v>95601</v>
      </c>
      <c r="T30" s="49">
        <v>115322</v>
      </c>
      <c r="U30" s="120">
        <v>131255</v>
      </c>
      <c r="V30" s="120">
        <v>149288</v>
      </c>
      <c r="W30" s="49">
        <v>169805</v>
      </c>
      <c r="X30" s="30">
        <v>195931</v>
      </c>
      <c r="Y30" s="30">
        <v>214434</v>
      </c>
      <c r="Z30" s="37">
        <v>240438</v>
      </c>
      <c r="AA30" s="69"/>
      <c r="AB30" s="30">
        <v>12940</v>
      </c>
      <c r="AC30" s="30">
        <v>30609</v>
      </c>
      <c r="AD30" s="37">
        <v>50712</v>
      </c>
      <c r="AE30" s="30">
        <v>74038</v>
      </c>
      <c r="AF30" s="30">
        <v>92839</v>
      </c>
      <c r="AG30" s="37">
        <v>115831</v>
      </c>
      <c r="AH30" s="30">
        <v>132878</v>
      </c>
      <c r="AI30" s="30">
        <v>150671</v>
      </c>
      <c r="AJ30" s="301">
        <v>171171</v>
      </c>
      <c r="AK30" s="30">
        <v>195787</v>
      </c>
      <c r="AL30" s="30">
        <v>214277</v>
      </c>
      <c r="AM30" s="301">
        <v>243897</v>
      </c>
      <c r="AN30" s="69"/>
      <c r="AO30" s="30">
        <v>14826</v>
      </c>
      <c r="AP30" s="30">
        <v>34655</v>
      </c>
      <c r="AQ30" s="301">
        <v>56598</v>
      </c>
      <c r="AR30" s="30">
        <v>82859</v>
      </c>
      <c r="AS30" s="30">
        <v>103970</v>
      </c>
      <c r="AT30" s="301">
        <v>129973</v>
      </c>
      <c r="AU30" s="30">
        <v>161309</v>
      </c>
      <c r="AV30" s="30">
        <v>172414</v>
      </c>
      <c r="AW30" s="301">
        <v>196414</v>
      </c>
      <c r="AX30" s="30">
        <v>227288</v>
      </c>
      <c r="AY30" s="30">
        <v>249692</v>
      </c>
      <c r="AZ30" s="301">
        <v>281609</v>
      </c>
      <c r="BA30" s="217"/>
      <c r="BB30" s="30">
        <v>14639</v>
      </c>
      <c r="BC30" s="30">
        <v>35173</v>
      </c>
      <c r="BD30" s="301">
        <v>59420</v>
      </c>
      <c r="BE30" s="30">
        <v>86792</v>
      </c>
      <c r="BF30" s="30">
        <v>110298</v>
      </c>
      <c r="BG30" s="301">
        <v>136317</v>
      </c>
      <c r="BH30" s="30">
        <v>158214</v>
      </c>
      <c r="BI30" s="30">
        <v>182217</v>
      </c>
      <c r="BJ30" s="301">
        <v>209088</v>
      </c>
      <c r="BK30" s="30">
        <v>244891</v>
      </c>
      <c r="BL30" s="30">
        <v>270792</v>
      </c>
      <c r="BM30" s="301">
        <v>309593</v>
      </c>
      <c r="BN30" s="293"/>
      <c r="BO30" s="30">
        <v>16113</v>
      </c>
      <c r="BP30" s="30">
        <v>40655</v>
      </c>
      <c r="BQ30" s="301">
        <v>66617</v>
      </c>
      <c r="BR30" s="30">
        <v>97229</v>
      </c>
      <c r="BS30" s="30">
        <v>122713</v>
      </c>
      <c r="BT30" s="301">
        <v>150869</v>
      </c>
      <c r="BU30" s="30">
        <v>187751</v>
      </c>
      <c r="BV30" s="30">
        <v>200574</v>
      </c>
      <c r="BW30" s="301">
        <v>227558</v>
      </c>
      <c r="BX30" s="30">
        <v>261205</v>
      </c>
      <c r="BY30" s="30">
        <v>285194</v>
      </c>
      <c r="BZ30" s="301">
        <v>322214</v>
      </c>
      <c r="CA30" s="293"/>
      <c r="CB30" s="30">
        <v>25424</v>
      </c>
      <c r="CC30" s="30">
        <v>47715</v>
      </c>
      <c r="CD30" s="301">
        <v>70754</v>
      </c>
      <c r="CE30" s="30">
        <v>94568</v>
      </c>
      <c r="CF30" s="30">
        <v>119248</v>
      </c>
      <c r="CG30" s="301">
        <v>160462</v>
      </c>
      <c r="CH30" s="30">
        <v>185062</v>
      </c>
      <c r="CI30" s="30">
        <v>209156</v>
      </c>
      <c r="CJ30" s="301">
        <v>236916</v>
      </c>
      <c r="CK30" s="30">
        <v>260208</v>
      </c>
      <c r="CL30" s="30">
        <v>285002</v>
      </c>
      <c r="CM30" s="301">
        <v>325037</v>
      </c>
      <c r="CN30" s="293"/>
      <c r="CO30" s="30">
        <v>26037</v>
      </c>
      <c r="CP30" s="30">
        <v>49244</v>
      </c>
      <c r="CQ30" s="301">
        <v>71514</v>
      </c>
      <c r="CR30" s="30">
        <v>95331</v>
      </c>
      <c r="CS30" s="30">
        <v>119487</v>
      </c>
      <c r="CT30" s="301">
        <v>160480</v>
      </c>
      <c r="CU30" s="30">
        <v>184882</v>
      </c>
      <c r="CV30" s="30">
        <v>210067</v>
      </c>
      <c r="CW30" s="301">
        <v>238656</v>
      </c>
      <c r="CX30" s="30">
        <v>262457</v>
      </c>
      <c r="CY30" s="30">
        <v>288192</v>
      </c>
      <c r="CZ30" s="301">
        <v>332281</v>
      </c>
      <c r="DA30" s="293"/>
      <c r="DB30" s="30">
        <v>24231</v>
      </c>
      <c r="DC30" s="30">
        <v>48069</v>
      </c>
      <c r="DD30" s="301">
        <v>84581</v>
      </c>
      <c r="DE30" s="30">
        <v>109369</v>
      </c>
      <c r="DF30" s="30">
        <v>136515</v>
      </c>
      <c r="DG30" s="301">
        <v>166048</v>
      </c>
      <c r="DH30" s="30">
        <v>191860</v>
      </c>
      <c r="DI30" s="30">
        <v>218854</v>
      </c>
      <c r="DJ30" s="301">
        <v>246530</v>
      </c>
      <c r="DK30" s="30">
        <v>269921</v>
      </c>
      <c r="DL30" s="30">
        <v>296120</v>
      </c>
      <c r="DM30" s="301">
        <v>340388</v>
      </c>
      <c r="DN30" s="293"/>
      <c r="DO30" s="30">
        <v>24111</v>
      </c>
      <c r="DP30" s="30">
        <v>53037</v>
      </c>
      <c r="DQ30" s="301">
        <v>72233</v>
      </c>
      <c r="DR30" s="30">
        <v>94039</v>
      </c>
      <c r="DS30" s="258">
        <v>134820</v>
      </c>
      <c r="DT30" s="301">
        <v>159815</v>
      </c>
      <c r="DU30" s="30">
        <v>185062</v>
      </c>
      <c r="DV30" s="30">
        <v>211021</v>
      </c>
      <c r="DW30" s="301">
        <v>240739</v>
      </c>
      <c r="DX30" s="30">
        <v>277201</v>
      </c>
      <c r="DY30" s="30">
        <v>299028</v>
      </c>
      <c r="DZ30" s="301">
        <v>334799</v>
      </c>
      <c r="EA30" s="293"/>
      <c r="EB30" s="30">
        <v>25346</v>
      </c>
      <c r="EC30" s="30">
        <v>65444</v>
      </c>
      <c r="ED30" s="301">
        <v>92311</v>
      </c>
      <c r="EE30" s="30">
        <v>119820</v>
      </c>
      <c r="EF30" s="258"/>
      <c r="EG30" s="301"/>
      <c r="EH30" s="30"/>
      <c r="EI30" s="30"/>
      <c r="EJ30" s="301"/>
      <c r="EK30" s="30"/>
      <c r="EL30" s="30"/>
      <c r="EM30" s="301"/>
      <c r="EN30" s="293"/>
    </row>
    <row r="31" spans="1:144" customFormat="1" ht="15" customHeight="1" x14ac:dyDescent="0.25">
      <c r="A31" s="4" t="s">
        <v>69</v>
      </c>
      <c r="B31" s="1">
        <v>17072</v>
      </c>
      <c r="C31" s="1">
        <v>36391</v>
      </c>
      <c r="D31" s="42">
        <v>58943</v>
      </c>
      <c r="E31" s="1">
        <v>86896</v>
      </c>
      <c r="F31" s="1">
        <v>103885</v>
      </c>
      <c r="G31" s="42">
        <v>123308</v>
      </c>
      <c r="H31" s="1">
        <v>142563</v>
      </c>
      <c r="I31" s="1">
        <v>161781</v>
      </c>
      <c r="J31" s="42">
        <v>180926</v>
      </c>
      <c r="K31" s="1">
        <v>206462</v>
      </c>
      <c r="L31" s="1">
        <v>223277</v>
      </c>
      <c r="M31" s="267">
        <v>238497</v>
      </c>
      <c r="N31" s="69"/>
      <c r="O31" s="281">
        <v>15877</v>
      </c>
      <c r="P31" s="19">
        <v>40370</v>
      </c>
      <c r="Q31" s="49">
        <v>63946</v>
      </c>
      <c r="R31" s="19">
        <v>91552</v>
      </c>
      <c r="S31" s="93">
        <v>109309</v>
      </c>
      <c r="T31" s="49">
        <v>133566</v>
      </c>
      <c r="U31" s="120">
        <v>151322</v>
      </c>
      <c r="V31" s="120">
        <v>171488</v>
      </c>
      <c r="W31" s="49">
        <v>192860</v>
      </c>
      <c r="X31" s="30">
        <v>221970</v>
      </c>
      <c r="Y31" s="30">
        <v>239174</v>
      </c>
      <c r="Z31" s="37">
        <v>258436</v>
      </c>
      <c r="AA31" s="69"/>
      <c r="AB31" s="30">
        <v>15692</v>
      </c>
      <c r="AC31" s="30">
        <v>33196</v>
      </c>
      <c r="AD31" s="37">
        <v>51490</v>
      </c>
      <c r="AE31" s="30">
        <v>76054</v>
      </c>
      <c r="AF31" s="30">
        <v>94433</v>
      </c>
      <c r="AG31" s="37">
        <v>116338</v>
      </c>
      <c r="AH31" s="30">
        <v>134385</v>
      </c>
      <c r="AI31" s="30">
        <v>152282</v>
      </c>
      <c r="AJ31" s="301">
        <v>170064</v>
      </c>
      <c r="AK31" s="30">
        <v>193783</v>
      </c>
      <c r="AL31" s="30">
        <v>210524</v>
      </c>
      <c r="AM31" s="301">
        <v>230911</v>
      </c>
      <c r="AN31" s="69"/>
      <c r="AO31" s="30">
        <v>19711</v>
      </c>
      <c r="AP31" s="30">
        <v>39944</v>
      </c>
      <c r="AQ31" s="301">
        <v>59097</v>
      </c>
      <c r="AR31" s="30">
        <v>85261</v>
      </c>
      <c r="AS31" s="30">
        <v>104116</v>
      </c>
      <c r="AT31" s="301">
        <v>124661</v>
      </c>
      <c r="AU31" s="30">
        <v>153088</v>
      </c>
      <c r="AV31" s="30">
        <v>162440</v>
      </c>
      <c r="AW31" s="301">
        <v>180779</v>
      </c>
      <c r="AX31" s="30">
        <v>207779</v>
      </c>
      <c r="AY31" s="30">
        <v>226720</v>
      </c>
      <c r="AZ31" s="301">
        <v>250293</v>
      </c>
      <c r="BA31" s="217"/>
      <c r="BB31" s="30">
        <v>14330</v>
      </c>
      <c r="BC31" s="30">
        <v>32342</v>
      </c>
      <c r="BD31" s="301">
        <v>52278</v>
      </c>
      <c r="BE31" s="30">
        <v>78958</v>
      </c>
      <c r="BF31" s="30">
        <v>99091</v>
      </c>
      <c r="BG31" s="301">
        <v>120776</v>
      </c>
      <c r="BH31" s="30">
        <v>141184</v>
      </c>
      <c r="BI31" s="30">
        <v>162955</v>
      </c>
      <c r="BJ31" s="301">
        <v>184743</v>
      </c>
      <c r="BK31" s="30">
        <v>215957</v>
      </c>
      <c r="BL31" s="30">
        <v>237906</v>
      </c>
      <c r="BM31" s="301">
        <v>266425</v>
      </c>
      <c r="BN31" s="293"/>
      <c r="BO31" s="30">
        <v>17402</v>
      </c>
      <c r="BP31" s="30">
        <v>39242</v>
      </c>
      <c r="BQ31" s="301">
        <v>60942</v>
      </c>
      <c r="BR31" s="30">
        <v>89974</v>
      </c>
      <c r="BS31" s="30">
        <v>111094</v>
      </c>
      <c r="BT31" s="301">
        <v>133140</v>
      </c>
      <c r="BU31" s="30">
        <v>164940</v>
      </c>
      <c r="BV31" s="30">
        <v>175673</v>
      </c>
      <c r="BW31" s="301">
        <v>196890</v>
      </c>
      <c r="BX31" s="30">
        <v>225115</v>
      </c>
      <c r="BY31" s="30">
        <v>243858</v>
      </c>
      <c r="BZ31" s="356">
        <v>268003</v>
      </c>
      <c r="CA31" s="293"/>
      <c r="CB31" s="30">
        <v>23125</v>
      </c>
      <c r="CC31" s="30">
        <v>42420</v>
      </c>
      <c r="CD31" s="301">
        <v>62540</v>
      </c>
      <c r="CE31" s="30">
        <v>83574</v>
      </c>
      <c r="CF31" s="30">
        <v>105904</v>
      </c>
      <c r="CG31" s="301">
        <v>140622</v>
      </c>
      <c r="CH31" s="30">
        <v>163625</v>
      </c>
      <c r="CI31" s="30">
        <v>186116</v>
      </c>
      <c r="CJ31" s="301">
        <v>209609</v>
      </c>
      <c r="CK31" s="30">
        <v>232188</v>
      </c>
      <c r="CL31" s="30">
        <v>255360</v>
      </c>
      <c r="CM31" s="356">
        <v>287996</v>
      </c>
      <c r="CN31" s="293"/>
      <c r="CO31" s="30">
        <v>28171</v>
      </c>
      <c r="CP31" s="30">
        <v>49986</v>
      </c>
      <c r="CQ31" s="301">
        <v>70724</v>
      </c>
      <c r="CR31" s="30">
        <v>93433</v>
      </c>
      <c r="CS31" s="30">
        <v>115028</v>
      </c>
      <c r="CT31" s="301">
        <v>148358</v>
      </c>
      <c r="CU31" s="30">
        <v>172159</v>
      </c>
      <c r="CV31" s="30">
        <v>196076</v>
      </c>
      <c r="CW31" s="301">
        <v>219311</v>
      </c>
      <c r="CX31" s="30">
        <v>241336</v>
      </c>
      <c r="CY31" s="30">
        <v>263701</v>
      </c>
      <c r="CZ31" s="356">
        <v>298444</v>
      </c>
      <c r="DA31" s="293"/>
      <c r="DB31" s="30">
        <v>22385</v>
      </c>
      <c r="DC31" s="30">
        <v>42962</v>
      </c>
      <c r="DD31" s="301">
        <v>73033</v>
      </c>
      <c r="DE31" s="30">
        <v>94072</v>
      </c>
      <c r="DF31" s="30">
        <v>114557</v>
      </c>
      <c r="DG31" s="301">
        <v>135016</v>
      </c>
      <c r="DH31" s="30">
        <v>159526</v>
      </c>
      <c r="DI31" s="30">
        <v>195975</v>
      </c>
      <c r="DJ31" s="301">
        <v>207025</v>
      </c>
      <c r="DK31" s="30">
        <v>228032</v>
      </c>
      <c r="DL31" s="30">
        <v>248458</v>
      </c>
      <c r="DM31" s="356">
        <v>279479</v>
      </c>
      <c r="DN31" s="293"/>
      <c r="DO31" s="30">
        <v>22344</v>
      </c>
      <c r="DP31" s="30">
        <v>42523</v>
      </c>
      <c r="DQ31" s="301">
        <v>63112</v>
      </c>
      <c r="DR31" s="30">
        <v>81754</v>
      </c>
      <c r="DS31" s="258">
        <v>109075</v>
      </c>
      <c r="DT31" s="301">
        <v>129354</v>
      </c>
      <c r="DU31" s="30">
        <v>149228</v>
      </c>
      <c r="DV31" s="30">
        <v>170728</v>
      </c>
      <c r="DW31" s="301">
        <v>192228</v>
      </c>
      <c r="DX31" s="30">
        <v>221727</v>
      </c>
      <c r="DY31" s="30">
        <v>244158</v>
      </c>
      <c r="DZ31" s="356">
        <v>259113</v>
      </c>
      <c r="EA31" s="293"/>
      <c r="EB31" s="30">
        <v>19397</v>
      </c>
      <c r="EC31" s="30">
        <v>49039</v>
      </c>
      <c r="ED31" s="301">
        <v>68533</v>
      </c>
      <c r="EE31" s="30">
        <v>91427</v>
      </c>
      <c r="EF31" s="258"/>
      <c r="EG31" s="301"/>
      <c r="EH31" s="30"/>
      <c r="EI31" s="30"/>
      <c r="EJ31" s="301"/>
      <c r="EK31" s="30"/>
      <c r="EL31" s="30"/>
      <c r="EM31" s="356"/>
      <c r="EN31" s="293"/>
    </row>
    <row r="32" spans="1:144" s="192" customFormat="1" ht="15" x14ac:dyDescent="0.25">
      <c r="A32" s="8" t="s">
        <v>70</v>
      </c>
      <c r="B32" s="1">
        <v>27123</v>
      </c>
      <c r="C32" s="1">
        <v>58546.5</v>
      </c>
      <c r="D32" s="42">
        <v>96202.5</v>
      </c>
      <c r="E32" s="1">
        <v>136588.5</v>
      </c>
      <c r="F32" s="1">
        <v>170037</v>
      </c>
      <c r="G32" s="42">
        <v>213618</v>
      </c>
      <c r="H32" s="1">
        <v>248090</v>
      </c>
      <c r="I32" s="1">
        <v>285083.5</v>
      </c>
      <c r="J32" s="42">
        <v>327351</v>
      </c>
      <c r="K32" s="1">
        <v>360400.5</v>
      </c>
      <c r="L32" s="1">
        <v>414528</v>
      </c>
      <c r="M32" s="267">
        <v>463921.5</v>
      </c>
      <c r="N32" s="65"/>
      <c r="O32" s="281">
        <v>29985</v>
      </c>
      <c r="P32" s="1">
        <v>66646</v>
      </c>
      <c r="Q32" s="42">
        <v>108881</v>
      </c>
      <c r="R32" s="1">
        <v>157260</v>
      </c>
      <c r="S32" s="1">
        <v>190444</v>
      </c>
      <c r="T32" s="42">
        <v>231877</v>
      </c>
      <c r="U32" s="1">
        <v>266142</v>
      </c>
      <c r="V32" s="1">
        <v>301912</v>
      </c>
      <c r="W32" s="42">
        <v>343354</v>
      </c>
      <c r="X32" s="1">
        <v>395191</v>
      </c>
      <c r="Y32" s="1">
        <v>432971</v>
      </c>
      <c r="Z32" s="42">
        <v>487126</v>
      </c>
      <c r="AA32" s="65"/>
      <c r="AB32" s="1">
        <v>27952</v>
      </c>
      <c r="AC32" s="1">
        <v>63819</v>
      </c>
      <c r="AD32" s="42">
        <v>105900</v>
      </c>
      <c r="AE32" s="12">
        <v>153997</v>
      </c>
      <c r="AF32" s="12">
        <v>192411.5</v>
      </c>
      <c r="AG32" s="36">
        <v>240299</v>
      </c>
      <c r="AH32" s="29">
        <v>275843</v>
      </c>
      <c r="AI32" s="29">
        <v>312690</v>
      </c>
      <c r="AJ32" s="307">
        <v>356656</v>
      </c>
      <c r="AK32" s="29">
        <v>408690.5</v>
      </c>
      <c r="AL32" s="29">
        <v>446889</v>
      </c>
      <c r="AM32" s="307">
        <v>507105</v>
      </c>
      <c r="AN32" s="65"/>
      <c r="AO32" s="29">
        <v>28209</v>
      </c>
      <c r="AP32" s="29">
        <v>66647</v>
      </c>
      <c r="AQ32" s="307">
        <v>112073</v>
      </c>
      <c r="AR32" s="29">
        <v>163799</v>
      </c>
      <c r="AS32" s="29">
        <v>204619</v>
      </c>
      <c r="AT32" s="307">
        <v>255629</v>
      </c>
      <c r="AU32" s="29">
        <v>294444.5</v>
      </c>
      <c r="AV32" s="29">
        <v>335992</v>
      </c>
      <c r="AW32" s="307">
        <v>383273</v>
      </c>
      <c r="AX32" s="29">
        <v>440962</v>
      </c>
      <c r="AY32" s="29">
        <v>483139</v>
      </c>
      <c r="AZ32" s="307">
        <v>545069</v>
      </c>
      <c r="BA32" s="217"/>
      <c r="BB32" s="29">
        <v>29431</v>
      </c>
      <c r="BC32" s="29">
        <v>68616</v>
      </c>
      <c r="BD32" s="307">
        <v>117255</v>
      </c>
      <c r="BE32" s="29">
        <v>171799</v>
      </c>
      <c r="BF32" s="29">
        <v>216434</v>
      </c>
      <c r="BG32" s="307">
        <v>269409</v>
      </c>
      <c r="BH32" s="29">
        <v>312472</v>
      </c>
      <c r="BI32" s="29">
        <v>357610</v>
      </c>
      <c r="BJ32" s="307">
        <v>408202</v>
      </c>
      <c r="BK32" s="29">
        <v>471775</v>
      </c>
      <c r="BL32" s="29">
        <v>517685</v>
      </c>
      <c r="BM32" s="307">
        <v>586716</v>
      </c>
      <c r="BN32" s="293"/>
      <c r="BO32" s="29">
        <v>31452</v>
      </c>
      <c r="BP32" s="29">
        <v>75616</v>
      </c>
      <c r="BQ32" s="307">
        <v>123829</v>
      </c>
      <c r="BR32" s="29">
        <v>179822</v>
      </c>
      <c r="BS32" s="29">
        <v>224493</v>
      </c>
      <c r="BT32" s="307">
        <v>275947</v>
      </c>
      <c r="BU32" s="29">
        <v>319751</v>
      </c>
      <c r="BV32" s="29">
        <v>364754</v>
      </c>
      <c r="BW32" s="307">
        <v>415046</v>
      </c>
      <c r="BX32" s="29">
        <v>478217</v>
      </c>
      <c r="BY32" s="29">
        <v>523855</v>
      </c>
      <c r="BZ32" s="307">
        <v>594046</v>
      </c>
      <c r="CA32" s="293"/>
      <c r="CB32" s="29">
        <v>48763</v>
      </c>
      <c r="CC32" s="29">
        <v>91152</v>
      </c>
      <c r="CD32" s="307">
        <v>135236</v>
      </c>
      <c r="CE32" s="29">
        <v>182078</v>
      </c>
      <c r="CF32" s="29">
        <v>228173</v>
      </c>
      <c r="CG32" s="307">
        <v>307792</v>
      </c>
      <c r="CH32" s="29">
        <v>354312</v>
      </c>
      <c r="CI32" s="29">
        <v>400183</v>
      </c>
      <c r="CJ32" s="307">
        <v>454666</v>
      </c>
      <c r="CK32" s="29">
        <v>497824</v>
      </c>
      <c r="CL32" s="29">
        <v>544827</v>
      </c>
      <c r="CM32" s="307">
        <v>620807</v>
      </c>
      <c r="CN32" s="293"/>
      <c r="CO32" s="29">
        <v>50432</v>
      </c>
      <c r="CP32" s="29">
        <v>94251</v>
      </c>
      <c r="CQ32" s="307">
        <v>136260</v>
      </c>
      <c r="CR32" s="29">
        <v>184974</v>
      </c>
      <c r="CS32" s="29">
        <v>230210</v>
      </c>
      <c r="CT32" s="307">
        <v>310277</v>
      </c>
      <c r="CU32" s="29">
        <v>357299</v>
      </c>
      <c r="CV32" s="29">
        <v>404601</v>
      </c>
      <c r="CW32" s="307">
        <v>457732</v>
      </c>
      <c r="CX32" s="29">
        <v>500482</v>
      </c>
      <c r="CY32" s="29">
        <v>547035</v>
      </c>
      <c r="CZ32" s="307">
        <v>627760</v>
      </c>
      <c r="DA32" s="293"/>
      <c r="DB32" s="29">
        <v>44820</v>
      </c>
      <c r="DC32" s="29">
        <v>86901</v>
      </c>
      <c r="DD32" s="307">
        <v>157496</v>
      </c>
      <c r="DE32" s="29">
        <v>203454</v>
      </c>
      <c r="DF32" s="29">
        <v>251309</v>
      </c>
      <c r="DG32" s="307">
        <v>306576</v>
      </c>
      <c r="DH32" s="29">
        <v>351089</v>
      </c>
      <c r="DI32" s="29">
        <v>397879</v>
      </c>
      <c r="DJ32" s="307">
        <v>453482</v>
      </c>
      <c r="DK32" s="29">
        <v>495774</v>
      </c>
      <c r="DL32" s="29">
        <v>541842</v>
      </c>
      <c r="DM32" s="307">
        <v>620828</v>
      </c>
      <c r="DN32" s="293"/>
      <c r="DO32" s="29">
        <v>44444</v>
      </c>
      <c r="DP32" s="29">
        <v>85236</v>
      </c>
      <c r="DQ32" s="307">
        <v>132694.74</v>
      </c>
      <c r="DR32" s="29">
        <v>174808</v>
      </c>
      <c r="DS32" s="365">
        <v>248992</v>
      </c>
      <c r="DT32" s="307">
        <v>302765</v>
      </c>
      <c r="DU32" s="29">
        <v>348989</v>
      </c>
      <c r="DV32" s="29">
        <v>395476</v>
      </c>
      <c r="DW32" s="307">
        <v>446958</v>
      </c>
      <c r="DX32" s="29">
        <v>512308</v>
      </c>
      <c r="DY32" s="29">
        <v>561669</v>
      </c>
      <c r="DZ32" s="307">
        <v>601011</v>
      </c>
      <c r="EA32" s="293"/>
      <c r="EB32" s="29">
        <v>44551</v>
      </c>
      <c r="EC32" s="29">
        <v>109298</v>
      </c>
      <c r="ED32" s="307">
        <v>153752</v>
      </c>
      <c r="EE32" s="29">
        <v>200029</v>
      </c>
      <c r="EF32" s="365"/>
      <c r="EG32" s="307"/>
      <c r="EH32" s="29"/>
      <c r="EI32" s="29"/>
      <c r="EJ32" s="307"/>
      <c r="EK32" s="29"/>
      <c r="EL32" s="29"/>
      <c r="EM32" s="307"/>
      <c r="EN32" s="293"/>
    </row>
    <row r="33" spans="1:144" s="192" customFormat="1" ht="15" x14ac:dyDescent="0.25">
      <c r="A33" s="8" t="s">
        <v>71</v>
      </c>
      <c r="B33" s="1">
        <v>25415</v>
      </c>
      <c r="C33" s="1">
        <v>56920</v>
      </c>
      <c r="D33" s="42">
        <v>96882</v>
      </c>
      <c r="E33" s="1">
        <v>137174</v>
      </c>
      <c r="F33" s="1">
        <v>172024</v>
      </c>
      <c r="G33" s="42">
        <v>219085</v>
      </c>
      <c r="H33" s="1">
        <v>253382</v>
      </c>
      <c r="I33" s="1">
        <v>290147</v>
      </c>
      <c r="J33" s="42">
        <v>334591</v>
      </c>
      <c r="K33" s="1">
        <v>365963</v>
      </c>
      <c r="L33" s="1">
        <v>419151</v>
      </c>
      <c r="M33" s="267">
        <v>469946</v>
      </c>
      <c r="N33" s="65"/>
      <c r="O33" s="281">
        <v>24533</v>
      </c>
      <c r="P33" s="1">
        <v>55468</v>
      </c>
      <c r="Q33" s="42">
        <v>93814</v>
      </c>
      <c r="R33" s="1">
        <v>134914</v>
      </c>
      <c r="S33" s="1">
        <v>162164</v>
      </c>
      <c r="T33" s="42">
        <v>202752</v>
      </c>
      <c r="U33" s="1">
        <v>233774</v>
      </c>
      <c r="V33" s="1">
        <v>266482</v>
      </c>
      <c r="W33" s="42">
        <v>306371</v>
      </c>
      <c r="X33" s="1">
        <v>352196</v>
      </c>
      <c r="Y33" s="1">
        <v>389292</v>
      </c>
      <c r="Z33" s="42">
        <v>447485</v>
      </c>
      <c r="AA33" s="65"/>
      <c r="AB33" s="1">
        <v>23973</v>
      </c>
      <c r="AC33" s="1">
        <v>57733</v>
      </c>
      <c r="AD33" s="42">
        <v>100565</v>
      </c>
      <c r="AE33" s="12">
        <v>144308</v>
      </c>
      <c r="AF33" s="12">
        <v>180692</v>
      </c>
      <c r="AG33" s="42">
        <v>229936</v>
      </c>
      <c r="AH33" s="12">
        <v>264721</v>
      </c>
      <c r="AI33" s="12">
        <v>301247</v>
      </c>
      <c r="AJ33" s="300">
        <v>349351</v>
      </c>
      <c r="AK33" s="12">
        <v>400914</v>
      </c>
      <c r="AL33" s="12">
        <v>439059</v>
      </c>
      <c r="AM33" s="300">
        <v>505651</v>
      </c>
      <c r="AN33" s="65"/>
      <c r="AO33" s="12">
        <v>24643</v>
      </c>
      <c r="AP33" s="12">
        <v>62320</v>
      </c>
      <c r="AQ33" s="300">
        <v>111068</v>
      </c>
      <c r="AR33" s="12">
        <v>158619</v>
      </c>
      <c r="AS33" s="12">
        <v>197597</v>
      </c>
      <c r="AT33" s="300">
        <v>250322</v>
      </c>
      <c r="AU33" s="12">
        <v>267614</v>
      </c>
      <c r="AV33" s="12">
        <v>326355</v>
      </c>
      <c r="AW33" s="300">
        <v>376742</v>
      </c>
      <c r="AX33" s="12">
        <v>431069</v>
      </c>
      <c r="AY33" s="12">
        <v>473446</v>
      </c>
      <c r="AZ33" s="300">
        <v>542081</v>
      </c>
      <c r="BA33" s="217"/>
      <c r="BB33" s="12">
        <v>27477</v>
      </c>
      <c r="BC33" s="12">
        <v>65990</v>
      </c>
      <c r="BD33" s="300">
        <v>117977</v>
      </c>
      <c r="BE33" s="12">
        <v>170700</v>
      </c>
      <c r="BF33" s="12">
        <v>215118</v>
      </c>
      <c r="BG33" s="300">
        <v>272090</v>
      </c>
      <c r="BH33" s="12">
        <v>315083</v>
      </c>
      <c r="BI33" s="12">
        <v>360523</v>
      </c>
      <c r="BJ33" s="300">
        <v>414727</v>
      </c>
      <c r="BK33" s="12">
        <v>475337</v>
      </c>
      <c r="BL33" s="12">
        <v>520473</v>
      </c>
      <c r="BM33" s="300">
        <v>595110</v>
      </c>
      <c r="BN33" s="293"/>
      <c r="BO33" s="12">
        <v>27192</v>
      </c>
      <c r="BP33" s="12">
        <v>68561</v>
      </c>
      <c r="BQ33" s="300">
        <v>117051</v>
      </c>
      <c r="BR33" s="12">
        <v>166991</v>
      </c>
      <c r="BS33" s="12">
        <v>207739</v>
      </c>
      <c r="BT33" s="300">
        <v>258081</v>
      </c>
      <c r="BU33" s="12">
        <v>298061</v>
      </c>
      <c r="BV33" s="12">
        <v>341069</v>
      </c>
      <c r="BW33" s="300">
        <v>393660</v>
      </c>
      <c r="BX33" s="12">
        <v>454622</v>
      </c>
      <c r="BY33" s="12">
        <v>501309</v>
      </c>
      <c r="BZ33" s="300">
        <v>578352</v>
      </c>
      <c r="CA33" s="293"/>
      <c r="CB33" s="12">
        <v>45110</v>
      </c>
      <c r="CC33" s="12">
        <v>88147</v>
      </c>
      <c r="CD33" s="300">
        <v>132422</v>
      </c>
      <c r="CE33" s="12">
        <v>181200</v>
      </c>
      <c r="CF33" s="12">
        <v>227179</v>
      </c>
      <c r="CG33" s="300">
        <v>310590</v>
      </c>
      <c r="CH33" s="12">
        <v>356566</v>
      </c>
      <c r="CI33" s="12">
        <v>402483</v>
      </c>
      <c r="CJ33" s="300">
        <v>461249</v>
      </c>
      <c r="CK33" s="12">
        <v>502758</v>
      </c>
      <c r="CL33" s="12">
        <v>549330</v>
      </c>
      <c r="CM33" s="300">
        <v>632337</v>
      </c>
      <c r="CN33" s="293"/>
      <c r="CO33" s="12">
        <v>43713</v>
      </c>
      <c r="CP33" s="12">
        <v>84974</v>
      </c>
      <c r="CQ33" s="300">
        <v>125478</v>
      </c>
      <c r="CR33" s="12">
        <v>173155</v>
      </c>
      <c r="CS33" s="12">
        <v>215719</v>
      </c>
      <c r="CT33" s="300">
        <v>297130</v>
      </c>
      <c r="CU33" s="12">
        <v>340733</v>
      </c>
      <c r="CV33" s="12">
        <v>386389</v>
      </c>
      <c r="CW33" s="300">
        <v>441618</v>
      </c>
      <c r="CX33" s="12">
        <v>480818</v>
      </c>
      <c r="CY33" s="12">
        <v>525201</v>
      </c>
      <c r="CZ33" s="300">
        <v>609612</v>
      </c>
      <c r="DA33" s="293"/>
      <c r="DB33" s="12">
        <v>39248</v>
      </c>
      <c r="DC33" s="12">
        <v>78923</v>
      </c>
      <c r="DD33" s="300">
        <v>150703</v>
      </c>
      <c r="DE33" s="12">
        <v>192659</v>
      </c>
      <c r="DF33" s="12">
        <v>237169</v>
      </c>
      <c r="DG33" s="300">
        <v>293818</v>
      </c>
      <c r="DH33" s="12">
        <v>335063</v>
      </c>
      <c r="DI33" s="12">
        <v>380054</v>
      </c>
      <c r="DJ33" s="300">
        <v>436628</v>
      </c>
      <c r="DK33" s="12">
        <v>476948</v>
      </c>
      <c r="DL33" s="12">
        <v>520365</v>
      </c>
      <c r="DM33" s="300">
        <v>604710</v>
      </c>
      <c r="DN33" s="293"/>
      <c r="DO33" s="12">
        <v>38461</v>
      </c>
      <c r="DP33" s="12">
        <v>77068</v>
      </c>
      <c r="DQ33" s="300">
        <v>124874.5</v>
      </c>
      <c r="DR33" s="12">
        <v>166815</v>
      </c>
      <c r="DS33" s="364">
        <v>234979</v>
      </c>
      <c r="DT33" s="300">
        <v>295320</v>
      </c>
      <c r="DU33" s="12">
        <v>337315</v>
      </c>
      <c r="DV33" s="12">
        <v>390105.5</v>
      </c>
      <c r="DW33" s="300">
        <v>435573</v>
      </c>
      <c r="DX33" s="12">
        <v>506620.5</v>
      </c>
      <c r="DY33" s="12">
        <v>535040</v>
      </c>
      <c r="DZ33" s="300">
        <v>588060</v>
      </c>
      <c r="EA33" s="293"/>
      <c r="EB33" s="12">
        <v>37690</v>
      </c>
      <c r="EC33" s="12">
        <v>99917</v>
      </c>
      <c r="ED33" s="300">
        <v>145342</v>
      </c>
      <c r="EE33" s="12">
        <v>185280</v>
      </c>
      <c r="EF33" s="364"/>
      <c r="EG33" s="300"/>
      <c r="EH33" s="12"/>
      <c r="EI33" s="12"/>
      <c r="EJ33" s="300"/>
      <c r="EK33" s="12"/>
      <c r="EL33" s="12"/>
      <c r="EM33" s="300"/>
      <c r="EN33" s="293"/>
    </row>
    <row r="34" spans="1:144" s="192" customFormat="1" ht="15" x14ac:dyDescent="0.25">
      <c r="A34" s="8" t="s">
        <v>72</v>
      </c>
      <c r="B34" s="1">
        <v>28831</v>
      </c>
      <c r="C34" s="1">
        <v>60183</v>
      </c>
      <c r="D34" s="42">
        <v>95523</v>
      </c>
      <c r="E34" s="1">
        <v>136003</v>
      </c>
      <c r="F34" s="1">
        <v>168050</v>
      </c>
      <c r="G34" s="42">
        <v>208151</v>
      </c>
      <c r="H34" s="1">
        <v>242798</v>
      </c>
      <c r="I34" s="1">
        <v>280020</v>
      </c>
      <c r="J34" s="42">
        <v>320111</v>
      </c>
      <c r="K34" s="1">
        <v>372336</v>
      </c>
      <c r="L34" s="1">
        <v>409905</v>
      </c>
      <c r="M34" s="267">
        <v>457897</v>
      </c>
      <c r="N34" s="65"/>
      <c r="O34" s="281">
        <v>35436</v>
      </c>
      <c r="P34" s="1">
        <v>77822</v>
      </c>
      <c r="Q34" s="42">
        <v>123945</v>
      </c>
      <c r="R34" s="1">
        <v>179602</v>
      </c>
      <c r="S34" s="1">
        <v>218720</v>
      </c>
      <c r="T34" s="42">
        <v>260998</v>
      </c>
      <c r="U34" s="1">
        <v>298506</v>
      </c>
      <c r="V34" s="1">
        <v>337338</v>
      </c>
      <c r="W34" s="42">
        <v>380336</v>
      </c>
      <c r="X34" s="1">
        <v>438186</v>
      </c>
      <c r="Y34" s="1">
        <v>476650</v>
      </c>
      <c r="Z34" s="42">
        <v>526767</v>
      </c>
      <c r="AA34" s="65"/>
      <c r="AB34" s="1">
        <v>31931</v>
      </c>
      <c r="AC34" s="1">
        <v>69904</v>
      </c>
      <c r="AD34" s="42">
        <v>111234</v>
      </c>
      <c r="AE34" s="12">
        <v>163686</v>
      </c>
      <c r="AF34" s="12">
        <v>204131</v>
      </c>
      <c r="AG34" s="42">
        <v>250662</v>
      </c>
      <c r="AH34" s="12">
        <v>286964</v>
      </c>
      <c r="AI34" s="12">
        <v>324133</v>
      </c>
      <c r="AJ34" s="300">
        <v>363960</v>
      </c>
      <c r="AK34" s="12">
        <v>416467</v>
      </c>
      <c r="AL34" s="12">
        <v>454719</v>
      </c>
      <c r="AM34" s="300">
        <v>508559</v>
      </c>
      <c r="AN34" s="65"/>
      <c r="AO34" s="12">
        <v>31775</v>
      </c>
      <c r="AP34" s="12">
        <v>70974</v>
      </c>
      <c r="AQ34" s="300">
        <v>113077</v>
      </c>
      <c r="AR34" s="12">
        <v>168979</v>
      </c>
      <c r="AS34" s="12">
        <v>211641</v>
      </c>
      <c r="AT34" s="300">
        <v>260935</v>
      </c>
      <c r="AU34" s="12">
        <v>280378</v>
      </c>
      <c r="AV34" s="12">
        <v>345629</v>
      </c>
      <c r="AW34" s="300">
        <v>389804</v>
      </c>
      <c r="AX34" s="12">
        <v>450854</v>
      </c>
      <c r="AY34" s="12">
        <v>492831</v>
      </c>
      <c r="AZ34" s="300">
        <v>548056</v>
      </c>
      <c r="BA34" s="217"/>
      <c r="BB34" s="12">
        <v>31365</v>
      </c>
      <c r="BC34" s="12">
        <v>71241</v>
      </c>
      <c r="BD34" s="300">
        <v>116532</v>
      </c>
      <c r="BE34" s="12">
        <v>172897</v>
      </c>
      <c r="BF34" s="12">
        <v>217750</v>
      </c>
      <c r="BG34" s="300">
        <v>266727</v>
      </c>
      <c r="BH34" s="12">
        <v>309861</v>
      </c>
      <c r="BI34" s="12">
        <v>354697</v>
      </c>
      <c r="BJ34" s="300">
        <v>401677</v>
      </c>
      <c r="BK34" s="12">
        <v>468213</v>
      </c>
      <c r="BL34" s="12">
        <v>514896</v>
      </c>
      <c r="BM34" s="300">
        <v>578322</v>
      </c>
      <c r="BN34" s="293"/>
      <c r="BO34" s="12">
        <v>35711</v>
      </c>
      <c r="BP34" s="12">
        <v>82670</v>
      </c>
      <c r="BQ34" s="300">
        <v>130606</v>
      </c>
      <c r="BR34" s="12">
        <v>192653</v>
      </c>
      <c r="BS34" s="12">
        <v>241247</v>
      </c>
      <c r="BT34" s="300">
        <v>293812</v>
      </c>
      <c r="BU34" s="12">
        <v>341441</v>
      </c>
      <c r="BV34" s="12">
        <v>388438</v>
      </c>
      <c r="BW34" s="300">
        <v>437499</v>
      </c>
      <c r="BX34" s="12">
        <v>501811</v>
      </c>
      <c r="BY34" s="12">
        <v>546400</v>
      </c>
      <c r="BZ34" s="300">
        <v>609740</v>
      </c>
      <c r="CA34" s="293"/>
      <c r="CB34" s="12">
        <v>52415</v>
      </c>
      <c r="CC34" s="12">
        <v>94156</v>
      </c>
      <c r="CD34" s="300">
        <v>138050</v>
      </c>
      <c r="CE34" s="12">
        <v>182955</v>
      </c>
      <c r="CF34" s="12">
        <v>229166</v>
      </c>
      <c r="CG34" s="300">
        <v>304994</v>
      </c>
      <c r="CH34" s="12">
        <v>352057</v>
      </c>
      <c r="CI34" s="12">
        <v>397883</v>
      </c>
      <c r="CJ34" s="300">
        <v>448082</v>
      </c>
      <c r="CK34" s="12">
        <v>492890</v>
      </c>
      <c r="CL34" s="12">
        <v>540323</v>
      </c>
      <c r="CM34" s="300">
        <v>609277</v>
      </c>
      <c r="CN34" s="293"/>
      <c r="CO34" s="12">
        <v>57151</v>
      </c>
      <c r="CP34" s="12">
        <v>103527</v>
      </c>
      <c r="CQ34" s="300">
        <v>147041</v>
      </c>
      <c r="CR34" s="12">
        <v>196792</v>
      </c>
      <c r="CS34" s="12">
        <v>244700</v>
      </c>
      <c r="CT34" s="300">
        <v>323424</v>
      </c>
      <c r="CU34" s="12">
        <v>373865</v>
      </c>
      <c r="CV34" s="12">
        <v>422813</v>
      </c>
      <c r="CW34" s="300">
        <v>473845</v>
      </c>
      <c r="CX34" s="12">
        <v>520146</v>
      </c>
      <c r="CY34" s="12">
        <v>568868</v>
      </c>
      <c r="CZ34" s="300">
        <v>645907</v>
      </c>
      <c r="DA34" s="293"/>
      <c r="DB34" s="12">
        <v>50392</v>
      </c>
      <c r="DC34" s="12">
        <v>94879</v>
      </c>
      <c r="DD34" s="300">
        <v>164289</v>
      </c>
      <c r="DE34" s="12">
        <v>214248</v>
      </c>
      <c r="DF34" s="12">
        <v>265448</v>
      </c>
      <c r="DG34" s="300">
        <v>319333</v>
      </c>
      <c r="DH34" s="12">
        <v>367114</v>
      </c>
      <c r="DI34" s="12">
        <v>415703</v>
      </c>
      <c r="DJ34" s="300">
        <v>470335</v>
      </c>
      <c r="DK34" s="12">
        <v>514600</v>
      </c>
      <c r="DL34" s="12">
        <v>563319</v>
      </c>
      <c r="DM34" s="300">
        <v>636946</v>
      </c>
      <c r="DN34" s="293"/>
      <c r="DO34" s="12">
        <v>50427</v>
      </c>
      <c r="DP34" s="12">
        <v>93404</v>
      </c>
      <c r="DQ34" s="300">
        <v>140515</v>
      </c>
      <c r="DR34" s="12">
        <v>182801</v>
      </c>
      <c r="DS34" s="364">
        <v>253610</v>
      </c>
      <c r="DT34" s="300">
        <v>309288</v>
      </c>
      <c r="DU34" s="12">
        <v>352775</v>
      </c>
      <c r="DV34" s="12">
        <v>400847</v>
      </c>
      <c r="DW34" s="300">
        <v>448667</v>
      </c>
      <c r="DX34" s="12">
        <v>517996</v>
      </c>
      <c r="DY34" s="12">
        <v>556873</v>
      </c>
      <c r="DZ34" s="300">
        <v>612012</v>
      </c>
      <c r="EA34" s="293"/>
      <c r="EB34" s="12">
        <v>49533</v>
      </c>
      <c r="EC34" s="12">
        <v>118679</v>
      </c>
      <c r="ED34" s="300">
        <v>162768</v>
      </c>
      <c r="EE34" s="12">
        <v>214778</v>
      </c>
      <c r="EF34" s="364"/>
      <c r="EG34" s="300"/>
      <c r="EH34" s="12"/>
      <c r="EI34" s="12"/>
      <c r="EJ34" s="300"/>
      <c r="EK34" s="12"/>
      <c r="EL34" s="12"/>
      <c r="EM34" s="300"/>
      <c r="EN34" s="293"/>
    </row>
    <row r="35" spans="1:144" ht="15" x14ac:dyDescent="0.25">
      <c r="A35" s="4" t="s">
        <v>95</v>
      </c>
      <c r="B35" s="29">
        <v>753469</v>
      </c>
      <c r="C35" s="29">
        <v>758584</v>
      </c>
      <c r="D35" s="36">
        <v>760775</v>
      </c>
      <c r="E35" s="29">
        <v>764352</v>
      </c>
      <c r="F35" s="29">
        <v>762693</v>
      </c>
      <c r="G35" s="36">
        <v>744227</v>
      </c>
      <c r="H35" s="29">
        <v>743912</v>
      </c>
      <c r="I35" s="29">
        <v>741716</v>
      </c>
      <c r="J35" s="36">
        <v>733339</v>
      </c>
      <c r="K35" s="30">
        <v>733273</v>
      </c>
      <c r="L35" s="21">
        <v>725833</v>
      </c>
      <c r="M35" s="268">
        <v>718835</v>
      </c>
      <c r="N35" s="70"/>
      <c r="O35" s="282">
        <v>722835</v>
      </c>
      <c r="P35" s="21">
        <v>724458</v>
      </c>
      <c r="Q35" s="37">
        <v>731399</v>
      </c>
      <c r="R35" s="21">
        <v>735691</v>
      </c>
      <c r="S35" s="21">
        <v>739243</v>
      </c>
      <c r="T35" s="37">
        <v>728323</v>
      </c>
      <c r="U35" s="30">
        <v>733625</v>
      </c>
      <c r="V35" s="30">
        <v>735669</v>
      </c>
      <c r="W35" s="37">
        <v>735429</v>
      </c>
      <c r="X35" s="30">
        <v>737420</v>
      </c>
      <c r="Y35" s="30">
        <v>728055</v>
      </c>
      <c r="Z35" s="37">
        <v>708535</v>
      </c>
      <c r="AA35" s="70"/>
      <c r="AB35" s="30">
        <v>716428</v>
      </c>
      <c r="AC35" s="30">
        <v>719176</v>
      </c>
      <c r="AD35" s="37">
        <v>721831</v>
      </c>
      <c r="AE35" s="30">
        <v>718857</v>
      </c>
      <c r="AF35" s="30">
        <v>715461</v>
      </c>
      <c r="AG35" s="37">
        <v>708912</v>
      </c>
      <c r="AH35" s="30">
        <v>706778</v>
      </c>
      <c r="AI35" s="30">
        <v>703175</v>
      </c>
      <c r="AJ35" s="301">
        <v>695086</v>
      </c>
      <c r="AK35" s="30">
        <v>689226</v>
      </c>
      <c r="AL35" s="30">
        <v>683991</v>
      </c>
      <c r="AM35" s="301">
        <v>669625</v>
      </c>
      <c r="AN35" s="70"/>
      <c r="AO35" s="30">
        <v>671709</v>
      </c>
      <c r="AP35" s="30">
        <v>668466</v>
      </c>
      <c r="AQ35" s="301">
        <v>662457</v>
      </c>
      <c r="AR35" s="30">
        <v>657378</v>
      </c>
      <c r="AS35" s="30">
        <v>653218</v>
      </c>
      <c r="AT35" s="301">
        <v>644775</v>
      </c>
      <c r="AU35" s="30">
        <v>644387</v>
      </c>
      <c r="AV35" s="30">
        <v>641142</v>
      </c>
      <c r="AW35" s="301">
        <v>632981</v>
      </c>
      <c r="AX35" s="30">
        <v>627367</v>
      </c>
      <c r="AY35" s="30">
        <v>623168</v>
      </c>
      <c r="AZ35" s="301">
        <v>608283</v>
      </c>
      <c r="BA35" s="217"/>
      <c r="BB35" s="30">
        <v>608456</v>
      </c>
      <c r="BC35" s="30">
        <v>606522</v>
      </c>
      <c r="BD35" s="301">
        <v>603898</v>
      </c>
      <c r="BE35" s="30">
        <v>597579</v>
      </c>
      <c r="BF35" s="30">
        <v>593339</v>
      </c>
      <c r="BG35" s="301">
        <v>607482</v>
      </c>
      <c r="BH35" s="30">
        <v>600149</v>
      </c>
      <c r="BI35" s="30">
        <v>596159</v>
      </c>
      <c r="BJ35" s="301">
        <v>591785</v>
      </c>
      <c r="BK35" s="30">
        <v>591173</v>
      </c>
      <c r="BL35" s="30">
        <v>591665</v>
      </c>
      <c r="BM35" s="301">
        <v>584998</v>
      </c>
      <c r="BN35" s="293"/>
      <c r="BO35" s="30">
        <v>587637</v>
      </c>
      <c r="BP35" s="30">
        <v>590070</v>
      </c>
      <c r="BQ35" s="301">
        <v>595361</v>
      </c>
      <c r="BR35" s="30">
        <v>600053</v>
      </c>
      <c r="BS35" s="30">
        <v>604692</v>
      </c>
      <c r="BT35" s="301">
        <v>616021</v>
      </c>
      <c r="BU35" s="30">
        <v>619204</v>
      </c>
      <c r="BV35" s="30">
        <v>619912</v>
      </c>
      <c r="BW35" s="301">
        <v>616019</v>
      </c>
      <c r="BX35" s="30">
        <v>617704</v>
      </c>
      <c r="BY35" s="30">
        <v>615533</v>
      </c>
      <c r="BZ35" s="301">
        <v>605646</v>
      </c>
      <c r="CA35" s="293"/>
      <c r="CB35" s="30">
        <v>609923</v>
      </c>
      <c r="CC35" s="30">
        <v>606710</v>
      </c>
      <c r="CD35" s="301">
        <v>610227</v>
      </c>
      <c r="CE35" s="30">
        <v>602265</v>
      </c>
      <c r="CF35" s="30">
        <v>598284</v>
      </c>
      <c r="CG35" s="301">
        <v>594861</v>
      </c>
      <c r="CH35" s="30">
        <v>585811</v>
      </c>
      <c r="CI35" s="30">
        <v>579221</v>
      </c>
      <c r="CJ35" s="301">
        <v>569906</v>
      </c>
      <c r="CK35" s="30">
        <v>569624</v>
      </c>
      <c r="CL35" s="30">
        <v>566100</v>
      </c>
      <c r="CM35" s="301">
        <v>553221</v>
      </c>
      <c r="CN35" s="293"/>
      <c r="CO35" s="30">
        <v>558091</v>
      </c>
      <c r="CP35" s="30">
        <v>557163</v>
      </c>
      <c r="CQ35" s="301">
        <v>565811</v>
      </c>
      <c r="CR35" s="30">
        <v>561585</v>
      </c>
      <c r="CS35" s="30">
        <v>562191</v>
      </c>
      <c r="CT35" s="301">
        <v>560090</v>
      </c>
      <c r="CU35" s="30">
        <v>554363</v>
      </c>
      <c r="CV35" s="30">
        <v>549896</v>
      </c>
      <c r="CW35" s="301">
        <v>548252</v>
      </c>
      <c r="CX35" s="30">
        <v>549368</v>
      </c>
      <c r="CY35" s="30">
        <v>551040</v>
      </c>
      <c r="CZ35" s="301">
        <v>537655</v>
      </c>
      <c r="DA35" s="293"/>
      <c r="DB35" s="30">
        <v>539201</v>
      </c>
      <c r="DC35" s="30">
        <v>543415</v>
      </c>
      <c r="DD35" s="301">
        <v>549741</v>
      </c>
      <c r="DE35" s="30">
        <v>546702</v>
      </c>
      <c r="DF35" s="30">
        <v>547418</v>
      </c>
      <c r="DG35" s="301">
        <v>546766</v>
      </c>
      <c r="DH35" s="30">
        <v>543230</v>
      </c>
      <c r="DI35" s="30">
        <v>542840</v>
      </c>
      <c r="DJ35" s="301">
        <v>539555</v>
      </c>
      <c r="DK35" s="30">
        <v>539520</v>
      </c>
      <c r="DL35" s="30">
        <v>539791</v>
      </c>
      <c r="DM35" s="301">
        <v>526579</v>
      </c>
      <c r="DN35" s="293"/>
      <c r="DO35" s="30">
        <v>530209</v>
      </c>
      <c r="DP35" s="30">
        <v>537793</v>
      </c>
      <c r="DQ35" s="301">
        <v>546286</v>
      </c>
      <c r="DR35" s="30">
        <v>543507</v>
      </c>
      <c r="DS35" s="30">
        <v>540677</v>
      </c>
      <c r="DT35" s="301">
        <v>532317</v>
      </c>
      <c r="DU35" s="30">
        <v>529288</v>
      </c>
      <c r="DV35" s="30">
        <v>531003</v>
      </c>
      <c r="DW35" s="301">
        <v>527794</v>
      </c>
      <c r="DX35" s="30">
        <v>530140</v>
      </c>
      <c r="DY35" s="30">
        <v>534595</v>
      </c>
      <c r="DZ35" s="301">
        <v>522149</v>
      </c>
      <c r="EA35" s="293"/>
      <c r="EB35" s="30">
        <v>527550</v>
      </c>
      <c r="EC35" s="30">
        <v>537988</v>
      </c>
      <c r="ED35" s="301">
        <v>546792</v>
      </c>
      <c r="EE35" s="30">
        <v>546104</v>
      </c>
      <c r="EF35" s="30"/>
      <c r="EG35" s="301"/>
      <c r="EH35" s="30"/>
      <c r="EI35" s="30"/>
      <c r="EJ35" s="301"/>
      <c r="EK35" s="30"/>
      <c r="EL35" s="30"/>
      <c r="EM35" s="301"/>
      <c r="EN35" s="293"/>
    </row>
    <row r="36" spans="1:144" ht="15" x14ac:dyDescent="0.25">
      <c r="A36" s="248" t="s">
        <v>94</v>
      </c>
      <c r="B36" s="249">
        <v>15507</v>
      </c>
      <c r="C36" s="249">
        <v>16241</v>
      </c>
      <c r="D36" s="250">
        <v>15131</v>
      </c>
      <c r="E36" s="249">
        <v>17209</v>
      </c>
      <c r="F36" s="249">
        <v>18359</v>
      </c>
      <c r="G36" s="250">
        <v>16671</v>
      </c>
      <c r="H36" s="249">
        <v>17964</v>
      </c>
      <c r="I36" s="251">
        <v>19022</v>
      </c>
      <c r="J36" s="252">
        <v>17209</v>
      </c>
      <c r="K36" s="249">
        <v>19666</v>
      </c>
      <c r="L36" s="249">
        <v>19555</v>
      </c>
      <c r="M36" s="269">
        <v>14620</v>
      </c>
      <c r="N36" s="348"/>
      <c r="O36" s="283">
        <v>17763</v>
      </c>
      <c r="P36" s="249">
        <v>18114</v>
      </c>
      <c r="Q36" s="250">
        <v>14226</v>
      </c>
      <c r="R36" s="249">
        <v>14378</v>
      </c>
      <c r="S36" s="249">
        <v>18480</v>
      </c>
      <c r="T36" s="253">
        <v>22009</v>
      </c>
      <c r="U36" s="254">
        <v>30280</v>
      </c>
      <c r="V36" s="254">
        <v>32150</v>
      </c>
      <c r="W36" s="255">
        <v>35569</v>
      </c>
      <c r="X36" s="254">
        <v>35569</v>
      </c>
      <c r="Y36" s="254">
        <v>42100</v>
      </c>
      <c r="Z36" s="253">
        <v>40939</v>
      </c>
      <c r="AA36" s="256"/>
      <c r="AB36" s="249">
        <v>48680</v>
      </c>
      <c r="AC36" s="249">
        <v>51782</v>
      </c>
      <c r="AD36" s="250">
        <v>52048</v>
      </c>
      <c r="AE36" s="249">
        <v>54766</v>
      </c>
      <c r="AF36" s="249">
        <v>56757</v>
      </c>
      <c r="AG36" s="250">
        <v>57435</v>
      </c>
      <c r="AH36" s="251">
        <v>60370</v>
      </c>
      <c r="AI36" s="251">
        <v>62854</v>
      </c>
      <c r="AJ36" s="255">
        <v>62352</v>
      </c>
      <c r="AK36" s="251">
        <v>65334</v>
      </c>
      <c r="AL36" s="251">
        <v>67824</v>
      </c>
      <c r="AM36" s="255">
        <v>63487</v>
      </c>
      <c r="AN36" s="256"/>
      <c r="AO36" s="251">
        <v>70435</v>
      </c>
      <c r="AP36" s="251">
        <v>73851</v>
      </c>
      <c r="AQ36" s="255">
        <v>73464</v>
      </c>
      <c r="AR36" s="251">
        <v>78872</v>
      </c>
      <c r="AS36" s="251">
        <v>83632</v>
      </c>
      <c r="AT36" s="255">
        <v>84998</v>
      </c>
      <c r="AU36" s="251">
        <v>88804</v>
      </c>
      <c r="AV36" s="251">
        <v>91700</v>
      </c>
      <c r="AW36" s="255">
        <v>92045</v>
      </c>
      <c r="AX36" s="251">
        <v>95884</v>
      </c>
      <c r="AY36" s="251">
        <v>99274</v>
      </c>
      <c r="AZ36" s="255">
        <v>95200</v>
      </c>
      <c r="BA36" s="217"/>
      <c r="BB36" s="251">
        <v>102022</v>
      </c>
      <c r="BC36" s="251">
        <v>104725</v>
      </c>
      <c r="BD36" s="255">
        <v>103784</v>
      </c>
      <c r="BE36" s="251">
        <v>109257</v>
      </c>
      <c r="BF36" s="251">
        <v>111924</v>
      </c>
      <c r="BG36" s="255">
        <v>111274</v>
      </c>
      <c r="BH36" s="251">
        <v>110863</v>
      </c>
      <c r="BI36" s="251">
        <v>107288</v>
      </c>
      <c r="BJ36" s="255">
        <v>100403</v>
      </c>
      <c r="BK36" s="251">
        <v>98045</v>
      </c>
      <c r="BL36" s="251">
        <v>94617</v>
      </c>
      <c r="BM36" s="255">
        <v>78272</v>
      </c>
      <c r="BN36" s="293"/>
      <c r="BO36" s="251">
        <v>84493</v>
      </c>
      <c r="BP36" s="251">
        <v>83393</v>
      </c>
      <c r="BQ36" s="255">
        <v>79120</v>
      </c>
      <c r="BR36" s="251">
        <v>81827</v>
      </c>
      <c r="BS36" s="251">
        <v>80020</v>
      </c>
      <c r="BT36" s="255">
        <v>74310</v>
      </c>
      <c r="BU36" s="251">
        <v>73418</v>
      </c>
      <c r="BV36" s="251">
        <v>68842</v>
      </c>
      <c r="BW36" s="255">
        <v>61037</v>
      </c>
      <c r="BX36" s="251">
        <v>60988</v>
      </c>
      <c r="BY36" s="251">
        <v>58435</v>
      </c>
      <c r="BZ36" s="255">
        <v>46441</v>
      </c>
      <c r="CA36" s="293"/>
      <c r="CB36" s="251">
        <v>50622</v>
      </c>
      <c r="CC36" s="30">
        <v>48099</v>
      </c>
      <c r="CD36" s="255">
        <v>44427</v>
      </c>
      <c r="CE36" s="251">
        <v>42162</v>
      </c>
      <c r="CF36" s="251">
        <v>41674</v>
      </c>
      <c r="CG36" s="255">
        <v>39222</v>
      </c>
      <c r="CH36" s="251">
        <v>38362</v>
      </c>
      <c r="CI36" s="30">
        <v>37364</v>
      </c>
      <c r="CJ36" s="255">
        <v>32741</v>
      </c>
      <c r="CK36" s="251">
        <v>35986</v>
      </c>
      <c r="CL36" s="251">
        <v>36753</v>
      </c>
      <c r="CM36" s="255">
        <v>26901</v>
      </c>
      <c r="CN36" s="293"/>
      <c r="CO36" s="251">
        <v>35621</v>
      </c>
      <c r="CP36" s="30">
        <v>35613</v>
      </c>
      <c r="CQ36" s="255">
        <v>34834</v>
      </c>
      <c r="CR36" s="251">
        <v>36384</v>
      </c>
      <c r="CS36" s="251">
        <v>39553</v>
      </c>
      <c r="CT36" s="255">
        <v>36461</v>
      </c>
      <c r="CU36" s="251">
        <v>37405</v>
      </c>
      <c r="CV36" s="30">
        <v>36009</v>
      </c>
      <c r="CW36" s="255">
        <v>33386</v>
      </c>
      <c r="CX36" s="251">
        <v>36105</v>
      </c>
      <c r="CY36" s="251">
        <v>37306</v>
      </c>
      <c r="CZ36" s="255">
        <v>27394</v>
      </c>
      <c r="DA36" s="293"/>
      <c r="DB36" s="251">
        <v>33087</v>
      </c>
      <c r="DC36" s="30">
        <v>34686</v>
      </c>
      <c r="DD36" s="255">
        <v>32829</v>
      </c>
      <c r="DE36" s="251">
        <v>35505</v>
      </c>
      <c r="DF36" s="251">
        <v>37003</v>
      </c>
      <c r="DG36" s="255">
        <v>33905</v>
      </c>
      <c r="DH36" s="251">
        <v>33401</v>
      </c>
      <c r="DI36" s="30">
        <v>32899</v>
      </c>
      <c r="DJ36" s="255">
        <v>28679</v>
      </c>
      <c r="DK36" s="251">
        <v>31524</v>
      </c>
      <c r="DL36" s="251">
        <v>33119</v>
      </c>
      <c r="DM36" s="255">
        <v>22473</v>
      </c>
      <c r="DN36" s="293"/>
      <c r="DO36" s="251">
        <v>24897</v>
      </c>
      <c r="DP36" s="30">
        <v>30362</v>
      </c>
      <c r="DQ36" s="255">
        <v>28670</v>
      </c>
      <c r="DR36" s="251">
        <v>29880</v>
      </c>
      <c r="DS36" s="251">
        <v>30394</v>
      </c>
      <c r="DT36" s="255">
        <v>24897</v>
      </c>
      <c r="DU36" s="251">
        <v>27596</v>
      </c>
      <c r="DV36" s="30">
        <v>28573</v>
      </c>
      <c r="DW36" s="255">
        <v>24860</v>
      </c>
      <c r="DX36" s="251">
        <v>29138</v>
      </c>
      <c r="DY36" s="251">
        <v>28739</v>
      </c>
      <c r="DZ36" s="255">
        <v>20297</v>
      </c>
      <c r="EA36" s="293"/>
      <c r="EB36" s="251">
        <v>27541</v>
      </c>
      <c r="EC36" s="30">
        <v>29160</v>
      </c>
      <c r="ED36" s="255">
        <v>26129</v>
      </c>
      <c r="EE36" s="251">
        <v>28538</v>
      </c>
      <c r="EF36" s="251"/>
      <c r="EG36" s="255"/>
      <c r="EH36" s="251"/>
      <c r="EI36" s="30"/>
      <c r="EJ36" s="255"/>
      <c r="EK36" s="251"/>
      <c r="EL36" s="251"/>
      <c r="EM36" s="255"/>
      <c r="EN36" s="293"/>
    </row>
    <row r="37" spans="1:144" ht="15" x14ac:dyDescent="0.25">
      <c r="A37" s="4" t="s">
        <v>93</v>
      </c>
      <c r="B37" s="13">
        <v>21282</v>
      </c>
      <c r="C37" s="13">
        <v>21391</v>
      </c>
      <c r="D37" s="36">
        <v>20792</v>
      </c>
      <c r="E37" s="13">
        <v>20879</v>
      </c>
      <c r="F37" s="13">
        <v>20445</v>
      </c>
      <c r="G37" s="36">
        <v>19284</v>
      </c>
      <c r="H37" s="13">
        <v>19218</v>
      </c>
      <c r="I37" s="13">
        <v>19079</v>
      </c>
      <c r="J37" s="36">
        <v>18262</v>
      </c>
      <c r="K37" s="13">
        <v>18590</v>
      </c>
      <c r="L37" s="13">
        <v>17761</v>
      </c>
      <c r="M37" s="270">
        <v>17126</v>
      </c>
      <c r="N37" s="70"/>
      <c r="O37" s="284">
        <v>17409</v>
      </c>
      <c r="P37" s="21">
        <v>17297</v>
      </c>
      <c r="Q37" s="37">
        <v>17257</v>
      </c>
      <c r="R37" s="21">
        <v>17573</v>
      </c>
      <c r="S37" s="94">
        <v>17773</v>
      </c>
      <c r="T37" s="37">
        <v>17466</v>
      </c>
      <c r="U37" s="30">
        <v>18229</v>
      </c>
      <c r="V37" s="30">
        <v>18590</v>
      </c>
      <c r="W37" s="37">
        <v>18539</v>
      </c>
      <c r="X37" s="30">
        <v>18945</v>
      </c>
      <c r="Y37" s="30">
        <v>18754</v>
      </c>
      <c r="Z37" s="37">
        <v>17796</v>
      </c>
      <c r="AA37" s="70"/>
      <c r="AB37" s="30">
        <v>18699</v>
      </c>
      <c r="AC37" s="30">
        <v>19324</v>
      </c>
      <c r="AD37" s="37">
        <v>19438</v>
      </c>
      <c r="AE37" s="30">
        <v>19982</v>
      </c>
      <c r="AF37" s="30">
        <v>20291</v>
      </c>
      <c r="AG37" s="37">
        <v>20308</v>
      </c>
      <c r="AH37" s="30">
        <v>21007</v>
      </c>
      <c r="AI37" s="30">
        <v>21832</v>
      </c>
      <c r="AJ37" s="301">
        <v>21823</v>
      </c>
      <c r="AK37" s="30">
        <v>21987</v>
      </c>
      <c r="AL37" s="30">
        <v>22138</v>
      </c>
      <c r="AM37" s="301">
        <v>21342</v>
      </c>
      <c r="AN37" s="70"/>
      <c r="AO37" s="30">
        <v>22065</v>
      </c>
      <c r="AP37" s="30">
        <v>22733</v>
      </c>
      <c r="AQ37" s="301">
        <v>22884</v>
      </c>
      <c r="AR37" s="30">
        <v>23220</v>
      </c>
      <c r="AS37" s="30">
        <v>23673</v>
      </c>
      <c r="AT37" s="301">
        <v>23752</v>
      </c>
      <c r="AU37" s="30">
        <v>24547</v>
      </c>
      <c r="AV37" s="30">
        <v>25204</v>
      </c>
      <c r="AW37" s="301">
        <v>25435</v>
      </c>
      <c r="AX37" s="30">
        <v>25814</v>
      </c>
      <c r="AY37" s="30">
        <v>26240</v>
      </c>
      <c r="AZ37" s="301">
        <v>25529</v>
      </c>
      <c r="BA37" s="217"/>
      <c r="BB37" s="30">
        <v>26421</v>
      </c>
      <c r="BC37" s="30">
        <v>27107</v>
      </c>
      <c r="BD37" s="301">
        <v>27227</v>
      </c>
      <c r="BE37" s="30">
        <v>27661</v>
      </c>
      <c r="BF37" s="30">
        <v>28082</v>
      </c>
      <c r="BG37" s="301">
        <v>29543</v>
      </c>
      <c r="BH37" s="30">
        <v>29987</v>
      </c>
      <c r="BI37" s="30">
        <v>30777</v>
      </c>
      <c r="BJ37" s="301">
        <v>30994</v>
      </c>
      <c r="BK37" s="30">
        <v>31688</v>
      </c>
      <c r="BL37" s="30">
        <v>32048</v>
      </c>
      <c r="BM37" s="301">
        <v>31411</v>
      </c>
      <c r="BN37" s="293"/>
      <c r="BO37" s="30">
        <v>32348</v>
      </c>
      <c r="BP37" s="30">
        <v>33275</v>
      </c>
      <c r="BQ37" s="301">
        <v>33796</v>
      </c>
      <c r="BR37" s="30">
        <v>34613</v>
      </c>
      <c r="BS37" s="30">
        <v>35153</v>
      </c>
      <c r="BT37" s="301">
        <v>35158</v>
      </c>
      <c r="BU37" s="30">
        <v>36023</v>
      </c>
      <c r="BV37" s="30">
        <v>36857</v>
      </c>
      <c r="BW37" s="301">
        <v>36765</v>
      </c>
      <c r="BX37" s="30">
        <v>37492</v>
      </c>
      <c r="BY37" s="30">
        <v>38164</v>
      </c>
      <c r="BZ37" s="301">
        <v>37303</v>
      </c>
      <c r="CA37" s="293"/>
      <c r="CB37" s="30">
        <v>38094</v>
      </c>
      <c r="CC37" s="30">
        <v>38201</v>
      </c>
      <c r="CD37" s="301">
        <v>38449</v>
      </c>
      <c r="CE37" s="30">
        <v>38257</v>
      </c>
      <c r="CF37" s="30">
        <v>38413</v>
      </c>
      <c r="CG37" s="301">
        <v>39051</v>
      </c>
      <c r="CH37" s="30">
        <v>39300</v>
      </c>
      <c r="CI37" s="30">
        <v>39439</v>
      </c>
      <c r="CJ37" s="301">
        <v>39208</v>
      </c>
      <c r="CK37" s="30">
        <v>39635</v>
      </c>
      <c r="CL37" s="30">
        <v>40177</v>
      </c>
      <c r="CM37" s="301">
        <v>39196</v>
      </c>
      <c r="CN37" s="293"/>
      <c r="CO37" s="30">
        <v>40078</v>
      </c>
      <c r="CP37" s="30">
        <v>40078</v>
      </c>
      <c r="CQ37" s="301">
        <v>40768</v>
      </c>
      <c r="CR37" s="30">
        <v>40807</v>
      </c>
      <c r="CS37" s="30">
        <v>41058</v>
      </c>
      <c r="CT37" s="301">
        <v>41055</v>
      </c>
      <c r="CU37" s="30">
        <v>40884</v>
      </c>
      <c r="CV37" s="30">
        <v>41257</v>
      </c>
      <c r="CW37" s="301">
        <v>41230</v>
      </c>
      <c r="CX37" s="30">
        <v>41524</v>
      </c>
      <c r="CY37" s="30">
        <v>41803</v>
      </c>
      <c r="CZ37" s="301">
        <v>41419</v>
      </c>
      <c r="DA37" s="293"/>
      <c r="DB37" s="30">
        <v>41487</v>
      </c>
      <c r="DC37" s="30">
        <v>42106</v>
      </c>
      <c r="DD37" s="301">
        <v>42570</v>
      </c>
      <c r="DE37" s="30">
        <v>42658</v>
      </c>
      <c r="DF37" s="30">
        <v>42504</v>
      </c>
      <c r="DG37" s="301">
        <v>42668</v>
      </c>
      <c r="DH37" s="30">
        <v>42534</v>
      </c>
      <c r="DI37" s="30">
        <v>42883</v>
      </c>
      <c r="DJ37" s="301">
        <v>42712</v>
      </c>
      <c r="DK37" s="30">
        <v>42786</v>
      </c>
      <c r="DL37" s="30">
        <v>42931</v>
      </c>
      <c r="DM37" s="301">
        <v>42537</v>
      </c>
      <c r="DN37" s="293"/>
      <c r="DO37" s="30">
        <v>42889</v>
      </c>
      <c r="DP37" s="30">
        <v>43845</v>
      </c>
      <c r="DQ37" s="301">
        <v>44636</v>
      </c>
      <c r="DR37" s="30">
        <v>45087</v>
      </c>
      <c r="DS37" s="30">
        <v>45353</v>
      </c>
      <c r="DT37" s="301">
        <v>45104</v>
      </c>
      <c r="DU37" s="30">
        <v>44812</v>
      </c>
      <c r="DV37" s="30">
        <v>45354</v>
      </c>
      <c r="DW37" s="301">
        <v>45044</v>
      </c>
      <c r="DX37" s="30">
        <v>46215</v>
      </c>
      <c r="DY37" s="30">
        <v>46287</v>
      </c>
      <c r="DZ37" s="301">
        <v>45567</v>
      </c>
      <c r="EA37" s="293"/>
      <c r="EB37" s="30">
        <v>45951</v>
      </c>
      <c r="EC37" s="30">
        <v>46414</v>
      </c>
      <c r="ED37" s="301">
        <v>46768</v>
      </c>
      <c r="EE37" s="30">
        <v>47397</v>
      </c>
      <c r="EF37" s="30"/>
      <c r="EG37" s="301"/>
      <c r="EH37" s="30"/>
      <c r="EI37" s="30"/>
      <c r="EJ37" s="301"/>
      <c r="EK37" s="30"/>
      <c r="EL37" s="30"/>
      <c r="EM37" s="301"/>
      <c r="EN37" s="293"/>
    </row>
    <row r="38" spans="1:144" ht="15" x14ac:dyDescent="0.25">
      <c r="A38" s="8" t="s">
        <v>81</v>
      </c>
      <c r="B38" s="243"/>
      <c r="C38" s="225"/>
      <c r="D38" s="225"/>
      <c r="E38" s="225"/>
      <c r="F38" s="225"/>
      <c r="G38" s="244"/>
      <c r="H38" s="244"/>
      <c r="I38" s="244"/>
      <c r="J38" s="244"/>
      <c r="K38" s="244"/>
      <c r="L38" s="244"/>
      <c r="M38" s="244"/>
      <c r="N38" s="243"/>
      <c r="O38" s="292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350">
        <v>312759</v>
      </c>
      <c r="AA38" s="320"/>
      <c r="AB38" s="324">
        <v>299099</v>
      </c>
      <c r="AC38" s="30">
        <v>282118</v>
      </c>
      <c r="AD38" s="301">
        <v>261138</v>
      </c>
      <c r="AE38" s="30">
        <v>242146</v>
      </c>
      <c r="AF38" s="30">
        <v>223780</v>
      </c>
      <c r="AG38" s="301">
        <v>197583</v>
      </c>
      <c r="AH38" s="30">
        <v>178392</v>
      </c>
      <c r="AI38" s="30">
        <v>157608</v>
      </c>
      <c r="AJ38" s="301">
        <v>131748</v>
      </c>
      <c r="AK38" s="30">
        <v>103242</v>
      </c>
      <c r="AL38" s="30">
        <v>83845</v>
      </c>
      <c r="AM38" s="350">
        <v>55117</v>
      </c>
      <c r="AN38" s="70"/>
      <c r="AO38" s="243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7"/>
      <c r="BA38" s="21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93"/>
      <c r="BO38" s="257"/>
      <c r="BP38" s="257"/>
      <c r="BQ38" s="257"/>
      <c r="BR38" s="257"/>
      <c r="BS38" s="257"/>
      <c r="BT38" s="257"/>
      <c r="BU38" s="257"/>
      <c r="BV38" s="257"/>
      <c r="BW38" s="257"/>
      <c r="BX38" s="257"/>
      <c r="BY38" s="257"/>
      <c r="BZ38" s="257"/>
      <c r="CA38" s="293"/>
      <c r="CB38" s="257"/>
      <c r="CC38" s="257"/>
      <c r="CD38" s="257"/>
      <c r="CE38" s="257"/>
      <c r="CF38" s="257"/>
      <c r="CG38" s="257"/>
      <c r="CH38" s="257"/>
      <c r="CI38" s="257"/>
      <c r="CJ38" s="257"/>
      <c r="CK38" s="257"/>
      <c r="CL38" s="257"/>
      <c r="CM38" s="257"/>
      <c r="CN38" s="293"/>
      <c r="CO38" s="257"/>
      <c r="CP38" s="257"/>
      <c r="CQ38" s="257"/>
      <c r="CR38" s="257"/>
      <c r="CS38" s="257"/>
      <c r="CT38" s="257"/>
      <c r="CU38" s="257"/>
      <c r="CV38" s="257"/>
      <c r="CW38" s="257"/>
      <c r="CX38" s="257"/>
      <c r="CY38" s="257"/>
      <c r="CZ38" s="257"/>
      <c r="DA38" s="293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93"/>
      <c r="DO38" s="257"/>
      <c r="DP38" s="257"/>
      <c r="DQ38" s="257"/>
      <c r="DR38" s="257"/>
      <c r="DS38" s="257"/>
      <c r="DT38" s="257"/>
      <c r="DU38" s="257"/>
      <c r="DV38" s="257"/>
      <c r="DW38" s="257"/>
      <c r="DX38" s="257"/>
      <c r="DY38" s="257"/>
      <c r="DZ38" s="257"/>
      <c r="EA38" s="293"/>
      <c r="EB38" s="257"/>
      <c r="EC38" s="257"/>
      <c r="ED38" s="257"/>
      <c r="EE38" s="257"/>
      <c r="EF38" s="257"/>
      <c r="EG38" s="257"/>
      <c r="EH38" s="257"/>
      <c r="EI38" s="257"/>
      <c r="EJ38" s="257"/>
      <c r="EK38" s="257"/>
      <c r="EL38" s="257"/>
      <c r="EM38" s="257"/>
      <c r="EN38" s="293"/>
    </row>
    <row r="39" spans="1:144" ht="15" x14ac:dyDescent="0.25">
      <c r="A39" s="8" t="s">
        <v>89</v>
      </c>
      <c r="B39" s="29"/>
      <c r="C39" s="30"/>
      <c r="D39" s="30"/>
      <c r="E39" s="30"/>
      <c r="F39" s="214"/>
      <c r="G39" s="30"/>
      <c r="H39" s="30"/>
      <c r="I39" s="30"/>
      <c r="J39" s="30"/>
      <c r="K39" s="30"/>
      <c r="L39" s="30"/>
      <c r="M39" s="30"/>
      <c r="N39" s="308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9"/>
      <c r="AC39" s="310"/>
      <c r="AD39" s="310"/>
      <c r="AE39" s="310"/>
      <c r="AF39" s="310"/>
      <c r="AG39" s="310"/>
      <c r="AH39" s="310"/>
      <c r="AI39" s="310"/>
      <c r="AJ39" s="310"/>
      <c r="AK39" s="310"/>
      <c r="AL39" s="310"/>
      <c r="AM39" s="301">
        <v>260000</v>
      </c>
      <c r="AN39" s="217"/>
      <c r="AO39" s="258">
        <f>AM39-18436</f>
        <v>241564</v>
      </c>
      <c r="AP39" s="258">
        <f>AM39-24021-18436</f>
        <v>217543</v>
      </c>
      <c r="AQ39" s="301">
        <f>AM39-18436-24021-31264</f>
        <v>186279</v>
      </c>
      <c r="AR39" s="258">
        <f>AM39-18436-24021-31264-23820</f>
        <v>162459</v>
      </c>
      <c r="AS39" s="258">
        <f>AM39-18436-24021-31264-23820-22473</f>
        <v>139986</v>
      </c>
      <c r="AT39" s="301">
        <f>AM39-18436-24021-31264-23820-22473-29532</f>
        <v>110454</v>
      </c>
      <c r="AU39" s="258">
        <f>AM39-18436-24021-31264-23820-22473-29532-19368</f>
        <v>91086</v>
      </c>
      <c r="AV39" s="258">
        <f>AM39-18436-24021-31264-23820-22473-29532-19368-21168</f>
        <v>69918</v>
      </c>
      <c r="AW39" s="301">
        <f>AM39-18436-24021-31264-23820-22473-29532-19368-21168-24387</f>
        <v>45531</v>
      </c>
      <c r="AX39" s="258">
        <f>AM39-18436-24021-31264-23820-22473-29532-19368-21168-24387-17368</f>
        <v>28163</v>
      </c>
      <c r="AY39" s="258">
        <f>AM39-246272</f>
        <v>13728</v>
      </c>
      <c r="AZ39" s="301">
        <v>0</v>
      </c>
      <c r="BA39" s="217"/>
      <c r="BB39" s="257"/>
      <c r="BC39" s="257"/>
      <c r="BD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93"/>
      <c r="BO39" s="257"/>
      <c r="BP39" s="257"/>
      <c r="BQ39" s="257"/>
      <c r="BR39" s="257"/>
      <c r="BS39" s="257"/>
      <c r="BT39" s="257"/>
      <c r="BU39" s="257"/>
      <c r="BV39" s="257"/>
      <c r="BW39" s="257"/>
      <c r="BX39" s="257"/>
      <c r="BY39" s="257"/>
      <c r="BZ39" s="257"/>
      <c r="CA39" s="293"/>
      <c r="CB39" s="257"/>
      <c r="CC39" s="257"/>
      <c r="CD39" s="257"/>
      <c r="CE39" s="257"/>
      <c r="CF39" s="257"/>
      <c r="CG39" s="257"/>
      <c r="CH39" s="257"/>
      <c r="CI39" s="257"/>
      <c r="CJ39" s="257"/>
      <c r="CK39" s="257"/>
      <c r="CL39" s="257"/>
      <c r="CM39" s="257"/>
      <c r="CN39" s="293"/>
      <c r="CO39" s="257"/>
      <c r="CP39" s="257"/>
      <c r="CQ39" s="257"/>
      <c r="CR39" s="257"/>
      <c r="CS39" s="257"/>
      <c r="CT39" s="257"/>
      <c r="CU39" s="257"/>
      <c r="CV39" s="257"/>
      <c r="CW39" s="257"/>
      <c r="CX39" s="257"/>
      <c r="CY39" s="257"/>
      <c r="CZ39" s="257"/>
      <c r="DA39" s="293"/>
      <c r="DB39" s="257"/>
      <c r="DC39" s="257"/>
      <c r="DD39" s="257"/>
      <c r="DE39" s="257"/>
      <c r="DF39" s="257"/>
      <c r="DG39" s="257"/>
      <c r="DH39" s="257"/>
      <c r="DI39" s="257"/>
      <c r="DJ39" s="257"/>
      <c r="DK39" s="257"/>
      <c r="DL39" s="257"/>
      <c r="DM39" s="257"/>
      <c r="DN39" s="293"/>
      <c r="DO39" s="257"/>
      <c r="DP39" s="257"/>
      <c r="DQ39" s="257"/>
      <c r="DR39" s="257"/>
      <c r="DS39" s="257"/>
      <c r="DT39" s="257"/>
      <c r="DU39" s="257"/>
      <c r="DV39" s="257"/>
      <c r="DW39" s="257"/>
      <c r="DX39" s="257"/>
      <c r="DY39" s="257"/>
      <c r="DZ39" s="257"/>
      <c r="EA39" s="293"/>
      <c r="EB39" s="257"/>
      <c r="EC39" s="257"/>
      <c r="ED39" s="257"/>
      <c r="EE39" s="257"/>
      <c r="EF39" s="257"/>
      <c r="EG39" s="257"/>
      <c r="EH39" s="257"/>
      <c r="EI39" s="257"/>
      <c r="EJ39" s="257"/>
      <c r="EK39" s="257"/>
      <c r="EL39" s="257"/>
      <c r="EM39" s="257"/>
      <c r="EN39" s="293"/>
    </row>
    <row r="40" spans="1:144" ht="6" customHeight="1" x14ac:dyDescent="0.25">
      <c r="A40" s="24"/>
      <c r="B40" s="51"/>
      <c r="C40" s="51"/>
      <c r="D40" s="51"/>
      <c r="E40" s="51"/>
      <c r="F40" s="51"/>
      <c r="G40" s="51"/>
      <c r="H40" s="51"/>
      <c r="I40" s="51"/>
      <c r="J40" s="52"/>
      <c r="K40" s="52"/>
      <c r="L40" s="52"/>
      <c r="M40" s="52"/>
      <c r="N40" s="52"/>
      <c r="O40" s="52"/>
      <c r="P40" s="52"/>
      <c r="Q40" s="52"/>
      <c r="R40" s="52"/>
      <c r="S40" s="91"/>
      <c r="T40" s="91"/>
      <c r="U40" s="91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93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93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93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93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93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93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93"/>
    </row>
    <row r="41" spans="1:144" ht="26.25" x14ac:dyDescent="0.4">
      <c r="A41" s="149" t="s">
        <v>49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1"/>
      <c r="Q41" s="150"/>
      <c r="R41" s="150"/>
      <c r="S41" s="150"/>
      <c r="T41" s="152"/>
      <c r="U41" s="152"/>
      <c r="V41" s="150"/>
      <c r="W41" s="150"/>
      <c r="X41" s="150"/>
      <c r="Y41" s="150"/>
      <c r="Z41" s="150"/>
      <c r="AA41" s="291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286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217"/>
      <c r="BB41" s="341"/>
      <c r="BC41" s="319"/>
      <c r="BD41" s="319"/>
      <c r="BE41" s="319"/>
      <c r="BF41" s="319"/>
      <c r="BG41" s="319"/>
      <c r="BH41" s="319"/>
      <c r="BI41" s="319"/>
      <c r="BJ41" s="319"/>
      <c r="BK41" s="319"/>
      <c r="BL41" s="319"/>
      <c r="BM41" s="319"/>
      <c r="BN41" s="293"/>
      <c r="BO41" s="341"/>
      <c r="BP41" s="319"/>
      <c r="BQ41" s="319"/>
      <c r="BR41" s="319"/>
      <c r="BS41" s="319"/>
      <c r="BT41" s="319"/>
      <c r="BU41" s="319"/>
      <c r="BV41" s="319"/>
      <c r="BW41" s="319"/>
      <c r="BX41" s="319"/>
      <c r="BY41" s="319"/>
      <c r="BZ41" s="319"/>
      <c r="CA41" s="293"/>
      <c r="CB41" s="341"/>
      <c r="CC41" s="319"/>
      <c r="CD41" s="319"/>
      <c r="CE41" s="319"/>
      <c r="CF41" s="319"/>
      <c r="CG41" s="319"/>
      <c r="CH41" s="319"/>
      <c r="CI41" s="319"/>
      <c r="CJ41" s="319"/>
      <c r="CK41" s="319"/>
      <c r="CL41" s="319"/>
      <c r="CM41" s="319"/>
      <c r="CN41" s="293"/>
      <c r="CO41" s="341"/>
      <c r="CP41" s="319"/>
      <c r="CQ41" s="319"/>
      <c r="CR41" s="319"/>
      <c r="CS41" s="319"/>
      <c r="CT41" s="319"/>
      <c r="CU41" s="319"/>
      <c r="CV41" s="319"/>
      <c r="CW41" s="319"/>
      <c r="CX41" s="319"/>
      <c r="CY41" s="319"/>
      <c r="CZ41" s="319"/>
      <c r="DA41" s="293"/>
      <c r="DB41" s="341"/>
      <c r="DC41" s="319"/>
      <c r="DD41" s="319"/>
      <c r="DE41" s="319"/>
      <c r="DF41" s="319"/>
      <c r="DG41" s="319"/>
      <c r="DH41" s="319"/>
      <c r="DI41" s="319"/>
      <c r="DJ41" s="319"/>
      <c r="DK41" s="319"/>
      <c r="DL41" s="319"/>
      <c r="DM41" s="319"/>
      <c r="DN41" s="293"/>
      <c r="DO41" s="341"/>
      <c r="DP41" s="319"/>
      <c r="DQ41" s="319"/>
      <c r="DR41" s="319"/>
      <c r="DS41" s="319"/>
      <c r="DT41" s="319"/>
      <c r="DU41" s="319"/>
      <c r="DV41" s="319"/>
      <c r="DW41" s="319"/>
      <c r="DX41" s="319"/>
      <c r="DY41" s="319"/>
      <c r="DZ41" s="319"/>
      <c r="EA41" s="293"/>
      <c r="EB41" s="341"/>
      <c r="EC41" s="319"/>
      <c r="ED41" s="319"/>
      <c r="EE41" s="319"/>
      <c r="EF41" s="319"/>
      <c r="EG41" s="319"/>
      <c r="EH41" s="319"/>
      <c r="EI41" s="319"/>
      <c r="EJ41" s="319"/>
      <c r="EK41" s="319"/>
      <c r="EL41" s="319"/>
      <c r="EM41" s="319"/>
      <c r="EN41" s="293"/>
    </row>
    <row r="42" spans="1:144" ht="31.5" customHeight="1" x14ac:dyDescent="0.4">
      <c r="A42" s="149" t="s">
        <v>43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1"/>
      <c r="Q42" s="150"/>
      <c r="R42" s="150"/>
      <c r="S42" s="150"/>
      <c r="T42" s="152"/>
      <c r="U42" s="152"/>
      <c r="V42" s="150"/>
      <c r="W42" s="150"/>
      <c r="X42" s="150"/>
      <c r="Y42" s="150"/>
      <c r="Z42" s="150"/>
      <c r="AA42" s="291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286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217"/>
      <c r="BB42" s="341"/>
      <c r="BC42" s="319"/>
      <c r="BD42" s="319"/>
      <c r="BE42" s="319"/>
      <c r="BF42" s="319"/>
      <c r="BG42" s="319"/>
      <c r="BH42" s="319"/>
      <c r="BI42" s="319"/>
      <c r="BJ42" s="319"/>
      <c r="BK42" s="319"/>
      <c r="BL42" s="319"/>
      <c r="BM42" s="319"/>
      <c r="BN42" s="293"/>
      <c r="BO42" s="341"/>
      <c r="BP42" s="319"/>
      <c r="BQ42" s="319"/>
      <c r="BR42" s="319"/>
      <c r="BS42" s="319"/>
      <c r="BT42" s="319"/>
      <c r="BU42" s="319"/>
      <c r="BV42" s="319"/>
      <c r="BW42" s="319"/>
      <c r="BX42" s="319"/>
      <c r="BY42" s="319"/>
      <c r="BZ42" s="319"/>
      <c r="CA42" s="293"/>
      <c r="CB42" s="341"/>
      <c r="CC42" s="319"/>
      <c r="CD42" s="319"/>
      <c r="CE42" s="319"/>
      <c r="CF42" s="319"/>
      <c r="CG42" s="319"/>
      <c r="CH42" s="319"/>
      <c r="CI42" s="319"/>
      <c r="CJ42" s="319"/>
      <c r="CK42" s="319"/>
      <c r="CL42" s="319"/>
      <c r="CM42" s="319"/>
      <c r="CN42" s="293"/>
      <c r="CO42" s="341"/>
      <c r="CP42" s="319"/>
      <c r="CQ42" s="319"/>
      <c r="CR42" s="319"/>
      <c r="CS42" s="319"/>
      <c r="CT42" s="319"/>
      <c r="CU42" s="319"/>
      <c r="CV42" s="319"/>
      <c r="CW42" s="319"/>
      <c r="CX42" s="319"/>
      <c r="CY42" s="319"/>
      <c r="CZ42" s="319"/>
      <c r="DA42" s="293"/>
      <c r="DB42" s="341"/>
      <c r="DC42" s="319"/>
      <c r="DD42" s="319"/>
      <c r="DE42" s="319"/>
      <c r="DF42" s="319"/>
      <c r="DG42" s="319"/>
      <c r="DH42" s="319"/>
      <c r="DI42" s="319"/>
      <c r="DJ42" s="319"/>
      <c r="DK42" s="319"/>
      <c r="DL42" s="319"/>
      <c r="DM42" s="319"/>
      <c r="DN42" s="293"/>
      <c r="DO42" s="341"/>
      <c r="DP42" s="319"/>
      <c r="DQ42" s="319"/>
      <c r="DR42" s="319"/>
      <c r="DS42" s="319"/>
      <c r="DT42" s="319"/>
      <c r="DU42" s="319"/>
      <c r="DV42" s="319"/>
      <c r="DW42" s="319"/>
      <c r="DX42" s="319"/>
      <c r="DY42" s="319"/>
      <c r="DZ42" s="319"/>
      <c r="EA42" s="293"/>
      <c r="EB42" s="341"/>
      <c r="EC42" s="319"/>
      <c r="ED42" s="319"/>
      <c r="EE42" s="319"/>
      <c r="EF42" s="319"/>
      <c r="EG42" s="319"/>
      <c r="EH42" s="319"/>
      <c r="EI42" s="319"/>
      <c r="EJ42" s="319"/>
      <c r="EK42" s="319"/>
      <c r="EL42" s="319"/>
      <c r="EM42" s="319"/>
      <c r="EN42" s="293"/>
    </row>
    <row r="43" spans="1:144" ht="45" x14ac:dyDescent="0.25">
      <c r="A43" s="150"/>
      <c r="B43" s="153"/>
      <c r="C43" s="153"/>
      <c r="D43" s="154" t="s">
        <v>27</v>
      </c>
      <c r="E43" s="153"/>
      <c r="F43" s="153"/>
      <c r="G43" s="154" t="s">
        <v>28</v>
      </c>
      <c r="H43" s="153"/>
      <c r="I43" s="153"/>
      <c r="J43" s="154" t="s">
        <v>29</v>
      </c>
      <c r="K43" s="153"/>
      <c r="L43" s="153"/>
      <c r="M43" s="154" t="s">
        <v>30</v>
      </c>
      <c r="N43" s="153"/>
      <c r="O43" s="153"/>
      <c r="P43" s="153"/>
      <c r="Q43" s="154" t="s">
        <v>27</v>
      </c>
      <c r="R43" s="155"/>
      <c r="S43" s="155"/>
      <c r="T43" s="156" t="s">
        <v>28</v>
      </c>
      <c r="U43" s="215"/>
      <c r="V43" s="150"/>
      <c r="W43" s="154" t="s">
        <v>29</v>
      </c>
      <c r="X43" s="226"/>
      <c r="Y43" s="230"/>
      <c r="Z43" s="154" t="s">
        <v>30</v>
      </c>
      <c r="AA43" s="297"/>
      <c r="AB43" s="230"/>
      <c r="AC43" s="230"/>
      <c r="AD43" s="154" t="s">
        <v>27</v>
      </c>
      <c r="AE43" s="230"/>
      <c r="AF43" s="230"/>
      <c r="AG43" s="154" t="s">
        <v>28</v>
      </c>
      <c r="AH43" s="150"/>
      <c r="AI43" s="150"/>
      <c r="AJ43" s="154" t="s">
        <v>29</v>
      </c>
      <c r="AK43" s="226"/>
      <c r="AL43" s="230"/>
      <c r="AM43" s="154" t="s">
        <v>30</v>
      </c>
      <c r="AN43" s="293"/>
      <c r="AO43" s="230"/>
      <c r="AP43" s="230"/>
      <c r="AQ43" s="154" t="s">
        <v>27</v>
      </c>
      <c r="AR43" s="230"/>
      <c r="AS43" s="230"/>
      <c r="AT43" s="154" t="s">
        <v>28</v>
      </c>
      <c r="AU43" s="150"/>
      <c r="AV43" s="150"/>
      <c r="AW43" s="150"/>
      <c r="AX43" s="150"/>
      <c r="AY43" s="150"/>
      <c r="AZ43" s="340" t="s">
        <v>30</v>
      </c>
      <c r="BA43" s="217"/>
      <c r="BB43" s="339"/>
      <c r="BC43" s="325"/>
      <c r="BD43" s="154" t="s">
        <v>27</v>
      </c>
      <c r="BE43" s="325"/>
      <c r="BF43" s="325"/>
      <c r="BG43" s="154" t="s">
        <v>28</v>
      </c>
      <c r="BH43" s="325"/>
      <c r="BI43" s="325"/>
      <c r="BJ43" s="156" t="s">
        <v>29</v>
      </c>
      <c r="BK43" s="325"/>
      <c r="BL43" s="325"/>
      <c r="BM43" s="340" t="s">
        <v>30</v>
      </c>
      <c r="BN43" s="293"/>
      <c r="BO43" s="339"/>
      <c r="BP43" s="325"/>
      <c r="BQ43" s="154" t="s">
        <v>27</v>
      </c>
      <c r="BR43" s="325"/>
      <c r="BS43" s="325"/>
      <c r="BT43" s="154" t="s">
        <v>28</v>
      </c>
      <c r="BU43" s="325"/>
      <c r="BV43" s="325"/>
      <c r="BW43" s="156" t="s">
        <v>29</v>
      </c>
      <c r="BX43" s="325"/>
      <c r="BY43" s="325"/>
      <c r="BZ43" s="340" t="s">
        <v>30</v>
      </c>
      <c r="CA43" s="293"/>
      <c r="CB43" s="339"/>
      <c r="CC43" s="325"/>
      <c r="CD43" s="154" t="s">
        <v>27</v>
      </c>
      <c r="CE43" s="325"/>
      <c r="CF43" s="325"/>
      <c r="CG43" s="154" t="s">
        <v>28</v>
      </c>
      <c r="CH43" s="325"/>
      <c r="CI43" s="325"/>
      <c r="CJ43" s="156" t="s">
        <v>29</v>
      </c>
      <c r="CK43" s="325"/>
      <c r="CL43" s="325"/>
      <c r="CM43" s="340" t="s">
        <v>30</v>
      </c>
      <c r="CN43" s="293"/>
      <c r="CO43" s="339"/>
      <c r="CP43" s="325"/>
      <c r="CQ43" s="154" t="s">
        <v>27</v>
      </c>
      <c r="CR43" s="325"/>
      <c r="CS43" s="325"/>
      <c r="CT43" s="154" t="s">
        <v>28</v>
      </c>
      <c r="CU43" s="325"/>
      <c r="CV43" s="325"/>
      <c r="CW43" s="156" t="s">
        <v>29</v>
      </c>
      <c r="CX43" s="325"/>
      <c r="CY43" s="325"/>
      <c r="CZ43" s="340" t="s">
        <v>30</v>
      </c>
      <c r="DA43" s="293"/>
      <c r="DB43" s="339"/>
      <c r="DC43" s="325"/>
      <c r="DD43" s="154" t="s">
        <v>27</v>
      </c>
      <c r="DE43" s="325"/>
      <c r="DF43" s="325"/>
      <c r="DG43" s="154" t="s">
        <v>28</v>
      </c>
      <c r="DH43" s="325"/>
      <c r="DI43" s="325"/>
      <c r="DJ43" s="156" t="s">
        <v>29</v>
      </c>
      <c r="DK43" s="325"/>
      <c r="DL43" s="325"/>
      <c r="DM43" s="340" t="s">
        <v>30</v>
      </c>
      <c r="DN43" s="293"/>
      <c r="DO43" s="339"/>
      <c r="DP43" s="325"/>
      <c r="DQ43" s="154" t="s">
        <v>27</v>
      </c>
      <c r="DR43" s="325"/>
      <c r="DS43" s="325"/>
      <c r="DT43" s="154" t="s">
        <v>28</v>
      </c>
      <c r="DU43" s="325"/>
      <c r="DV43" s="325"/>
      <c r="DW43" s="156" t="s">
        <v>29</v>
      </c>
      <c r="DX43" s="325"/>
      <c r="DY43" s="325"/>
      <c r="DZ43" s="340" t="s">
        <v>30</v>
      </c>
      <c r="EA43" s="293"/>
      <c r="EB43" s="339"/>
      <c r="EC43" s="325"/>
      <c r="ED43" s="154" t="s">
        <v>27</v>
      </c>
      <c r="EE43" s="325"/>
      <c r="EF43" s="325"/>
      <c r="EG43" s="154" t="s">
        <v>28</v>
      </c>
      <c r="EH43" s="325"/>
      <c r="EI43" s="325"/>
      <c r="EJ43" s="156" t="s">
        <v>29</v>
      </c>
      <c r="EK43" s="325"/>
      <c r="EL43" s="325"/>
      <c r="EM43" s="340" t="s">
        <v>30</v>
      </c>
      <c r="EN43" s="293"/>
    </row>
    <row r="44" spans="1:144" ht="15" x14ac:dyDescent="0.25">
      <c r="A44" s="152"/>
      <c r="B44" s="157">
        <v>39722</v>
      </c>
      <c r="C44" s="157">
        <v>39753</v>
      </c>
      <c r="D44" s="157">
        <v>39783</v>
      </c>
      <c r="E44" s="157">
        <v>39814</v>
      </c>
      <c r="F44" s="157">
        <v>39845</v>
      </c>
      <c r="G44" s="157">
        <v>39873</v>
      </c>
      <c r="H44" s="157">
        <v>39904</v>
      </c>
      <c r="I44" s="157">
        <v>39934</v>
      </c>
      <c r="J44" s="157">
        <v>39965</v>
      </c>
      <c r="K44" s="157">
        <v>39995</v>
      </c>
      <c r="L44" s="157">
        <v>40026</v>
      </c>
      <c r="M44" s="157">
        <v>40057</v>
      </c>
      <c r="N44" s="68"/>
      <c r="O44" s="157">
        <v>40087</v>
      </c>
      <c r="P44" s="157">
        <v>40118</v>
      </c>
      <c r="Q44" s="157">
        <v>40148</v>
      </c>
      <c r="R44" s="157">
        <v>40179</v>
      </c>
      <c r="S44" s="158">
        <v>40210</v>
      </c>
      <c r="T44" s="159">
        <v>40238</v>
      </c>
      <c r="U44" s="159">
        <v>40278</v>
      </c>
      <c r="V44" s="159">
        <v>40308</v>
      </c>
      <c r="W44" s="159">
        <v>40339</v>
      </c>
      <c r="X44" s="159">
        <v>40369</v>
      </c>
      <c r="Y44" s="159">
        <v>40400</v>
      </c>
      <c r="Z44" s="159">
        <v>40431</v>
      </c>
      <c r="AA44" s="68"/>
      <c r="AB44" s="159">
        <v>40461</v>
      </c>
      <c r="AC44" s="159">
        <v>40492</v>
      </c>
      <c r="AD44" s="159">
        <v>40522</v>
      </c>
      <c r="AE44" s="159">
        <v>40553</v>
      </c>
      <c r="AF44" s="159">
        <v>40584</v>
      </c>
      <c r="AG44" s="159">
        <v>40612</v>
      </c>
      <c r="AH44" s="159">
        <v>40643</v>
      </c>
      <c r="AI44" s="159">
        <v>40673</v>
      </c>
      <c r="AJ44" s="159">
        <v>40704</v>
      </c>
      <c r="AK44" s="159">
        <v>40735</v>
      </c>
      <c r="AL44" s="159">
        <v>40766</v>
      </c>
      <c r="AM44" s="159">
        <v>40797</v>
      </c>
      <c r="AN44" s="217"/>
      <c r="AO44" s="159">
        <v>40827</v>
      </c>
      <c r="AP44" s="159">
        <v>40858</v>
      </c>
      <c r="AQ44" s="159">
        <v>40888</v>
      </c>
      <c r="AR44" s="159">
        <v>40919</v>
      </c>
      <c r="AS44" s="159">
        <v>40950</v>
      </c>
      <c r="AT44" s="159">
        <v>40979</v>
      </c>
      <c r="AU44" s="159">
        <v>41010</v>
      </c>
      <c r="AV44" s="159">
        <v>41040</v>
      </c>
      <c r="AW44" s="159">
        <v>41071</v>
      </c>
      <c r="AX44" s="159">
        <v>41101</v>
      </c>
      <c r="AY44" s="159">
        <v>41132</v>
      </c>
      <c r="AZ44" s="159">
        <v>41163</v>
      </c>
      <c r="BA44" s="217"/>
      <c r="BB44" s="334">
        <v>41193</v>
      </c>
      <c r="BC44" s="338">
        <v>41224</v>
      </c>
      <c r="BD44" s="334">
        <v>41254</v>
      </c>
      <c r="BE44" s="334">
        <v>41285</v>
      </c>
      <c r="BF44" s="334">
        <v>41316</v>
      </c>
      <c r="BG44" s="334">
        <v>41344</v>
      </c>
      <c r="BH44" s="334">
        <v>41375</v>
      </c>
      <c r="BI44" s="334">
        <v>41405</v>
      </c>
      <c r="BJ44" s="334">
        <v>41436</v>
      </c>
      <c r="BK44" s="334">
        <v>41466</v>
      </c>
      <c r="BL44" s="334">
        <v>41497</v>
      </c>
      <c r="BM44" s="334">
        <v>41528</v>
      </c>
      <c r="BN44" s="217"/>
      <c r="BO44" s="334">
        <v>41558</v>
      </c>
      <c r="BP44" s="338">
        <v>41589</v>
      </c>
      <c r="BQ44" s="334">
        <v>41619</v>
      </c>
      <c r="BR44" s="334">
        <v>41650</v>
      </c>
      <c r="BS44" s="334">
        <v>41681</v>
      </c>
      <c r="BT44" s="334">
        <v>41709</v>
      </c>
      <c r="BU44" s="334">
        <v>41740</v>
      </c>
      <c r="BV44" s="334">
        <v>41770</v>
      </c>
      <c r="BW44" s="334">
        <v>41801</v>
      </c>
      <c r="BX44" s="334">
        <v>41831</v>
      </c>
      <c r="BY44" s="334">
        <v>41862</v>
      </c>
      <c r="BZ44" s="334">
        <v>41893</v>
      </c>
      <c r="CA44" s="217"/>
      <c r="CB44" s="334">
        <v>41923</v>
      </c>
      <c r="CC44" s="338">
        <v>41954</v>
      </c>
      <c r="CD44" s="334">
        <v>41984</v>
      </c>
      <c r="CE44" s="334">
        <v>42015</v>
      </c>
      <c r="CF44" s="334">
        <v>42046</v>
      </c>
      <c r="CG44" s="334">
        <v>42074</v>
      </c>
      <c r="CH44" s="334">
        <v>42105</v>
      </c>
      <c r="CI44" s="334">
        <v>42135</v>
      </c>
      <c r="CJ44" s="334">
        <v>42166</v>
      </c>
      <c r="CK44" s="334">
        <v>42196</v>
      </c>
      <c r="CL44" s="334">
        <v>42227</v>
      </c>
      <c r="CM44" s="334">
        <v>42258</v>
      </c>
      <c r="CN44" s="217"/>
      <c r="CO44" s="334">
        <v>42288</v>
      </c>
      <c r="CP44" s="338">
        <v>42319</v>
      </c>
      <c r="CQ44" s="334">
        <v>42349</v>
      </c>
      <c r="CR44" s="334">
        <v>42380</v>
      </c>
      <c r="CS44" s="334">
        <v>42411</v>
      </c>
      <c r="CT44" s="334">
        <v>42440</v>
      </c>
      <c r="CU44" s="334">
        <v>42471</v>
      </c>
      <c r="CV44" s="334">
        <v>42501</v>
      </c>
      <c r="CW44" s="334">
        <v>42532</v>
      </c>
      <c r="CX44" s="334">
        <v>42562</v>
      </c>
      <c r="CY44" s="334">
        <v>42593</v>
      </c>
      <c r="CZ44" s="334">
        <v>42624</v>
      </c>
      <c r="DA44" s="217"/>
      <c r="DB44" s="334">
        <v>42654</v>
      </c>
      <c r="DC44" s="338">
        <v>42685</v>
      </c>
      <c r="DD44" s="334">
        <v>42715</v>
      </c>
      <c r="DE44" s="334">
        <v>42746</v>
      </c>
      <c r="DF44" s="334">
        <v>42777</v>
      </c>
      <c r="DG44" s="334">
        <f t="shared" ref="DG44:DM44" si="31">DF44+31</f>
        <v>42808</v>
      </c>
      <c r="DH44" s="334">
        <f t="shared" si="31"/>
        <v>42839</v>
      </c>
      <c r="DI44" s="334">
        <f t="shared" si="31"/>
        <v>42870</v>
      </c>
      <c r="DJ44" s="334">
        <f t="shared" si="31"/>
        <v>42901</v>
      </c>
      <c r="DK44" s="334">
        <f t="shared" si="31"/>
        <v>42932</v>
      </c>
      <c r="DL44" s="334">
        <f t="shared" si="31"/>
        <v>42963</v>
      </c>
      <c r="DM44" s="334">
        <f t="shared" si="31"/>
        <v>42994</v>
      </c>
      <c r="DN44" s="217"/>
      <c r="DO44" s="334">
        <v>43019</v>
      </c>
      <c r="DP44" s="338">
        <v>43050</v>
      </c>
      <c r="DQ44" s="334">
        <v>43080</v>
      </c>
      <c r="DR44" s="334">
        <v>43111</v>
      </c>
      <c r="DS44" s="334">
        <f>DR44+30</f>
        <v>43141</v>
      </c>
      <c r="DT44" s="334">
        <f t="shared" ref="DT44:DZ44" si="32">DS44+31</f>
        <v>43172</v>
      </c>
      <c r="DU44" s="334">
        <f t="shared" si="32"/>
        <v>43203</v>
      </c>
      <c r="DV44" s="334">
        <f t="shared" si="32"/>
        <v>43234</v>
      </c>
      <c r="DW44" s="334">
        <f t="shared" si="32"/>
        <v>43265</v>
      </c>
      <c r="DX44" s="334">
        <f t="shared" si="32"/>
        <v>43296</v>
      </c>
      <c r="DY44" s="334">
        <f t="shared" si="32"/>
        <v>43327</v>
      </c>
      <c r="DZ44" s="334">
        <f t="shared" si="32"/>
        <v>43358</v>
      </c>
      <c r="EA44" s="217"/>
      <c r="EB44" s="334">
        <v>43374</v>
      </c>
      <c r="EC44" s="334">
        <v>43405</v>
      </c>
      <c r="ED44" s="334">
        <v>43435</v>
      </c>
      <c r="EE44" s="334">
        <v>43466</v>
      </c>
      <c r="EF44" s="334">
        <v>43497</v>
      </c>
      <c r="EG44" s="334">
        <v>43525</v>
      </c>
      <c r="EH44" s="334">
        <v>43556</v>
      </c>
      <c r="EI44" s="334">
        <v>43586</v>
      </c>
      <c r="EJ44" s="334">
        <v>43617</v>
      </c>
      <c r="EK44" s="334">
        <v>43647</v>
      </c>
      <c r="EL44" s="334">
        <v>43678</v>
      </c>
      <c r="EM44" s="334">
        <v>43709</v>
      </c>
      <c r="EN44" s="217"/>
    </row>
    <row r="45" spans="1:144" ht="15" x14ac:dyDescent="0.25">
      <c r="A45" s="328" t="s">
        <v>90</v>
      </c>
      <c r="B45" s="161">
        <f>B35/331771*12</f>
        <v>27.252617015953774</v>
      </c>
      <c r="C45" s="161">
        <f t="shared" ref="C45:M45" si="33">C35/331771*12</f>
        <v>27.437624144364634</v>
      </c>
      <c r="D45" s="161">
        <f t="shared" si="33"/>
        <v>27.516871577081783</v>
      </c>
      <c r="E45" s="161">
        <f t="shared" si="33"/>
        <v>27.646249973626386</v>
      </c>
      <c r="F45" s="161">
        <f t="shared" si="33"/>
        <v>27.586244729045035</v>
      </c>
      <c r="G45" s="161">
        <f t="shared" si="33"/>
        <v>26.918338251384235</v>
      </c>
      <c r="H45" s="161">
        <f t="shared" si="33"/>
        <v>26.906944850514357</v>
      </c>
      <c r="I45" s="161">
        <f t="shared" si="33"/>
        <v>26.827516570164363</v>
      </c>
      <c r="J45" s="161">
        <f t="shared" si="33"/>
        <v>26.524524446078772</v>
      </c>
      <c r="K45" s="161">
        <f t="shared" si="33"/>
        <v>26.522137257325081</v>
      </c>
      <c r="L45" s="161">
        <f t="shared" si="33"/>
        <v>26.253035979636557</v>
      </c>
      <c r="M45" s="161">
        <f t="shared" si="33"/>
        <v>25.999921632692427</v>
      </c>
      <c r="N45" s="65"/>
      <c r="O45" s="161">
        <f>O35/331771*12</f>
        <v>26.144599738976581</v>
      </c>
      <c r="P45" s="162">
        <v>26.1</v>
      </c>
      <c r="Q45" s="162">
        <v>25.9</v>
      </c>
      <c r="R45" s="162">
        <v>25.8</v>
      </c>
      <c r="S45" s="161">
        <v>26</v>
      </c>
      <c r="T45" s="162">
        <v>27.2</v>
      </c>
      <c r="U45" s="162">
        <v>27.4</v>
      </c>
      <c r="V45" s="162">
        <v>27.4</v>
      </c>
      <c r="W45" s="162">
        <v>26.6</v>
      </c>
      <c r="X45" s="162">
        <v>26.4</v>
      </c>
      <c r="Y45" s="162">
        <v>26.2</v>
      </c>
      <c r="Z45" s="161">
        <v>26</v>
      </c>
      <c r="AA45" s="65"/>
      <c r="AB45" s="161">
        <v>26.5</v>
      </c>
      <c r="AC45" s="161">
        <v>26.4</v>
      </c>
      <c r="AD45" s="161">
        <v>26.4</v>
      </c>
      <c r="AE45" s="161">
        <v>25.4</v>
      </c>
      <c r="AF45" s="161">
        <v>24.7</v>
      </c>
      <c r="AG45" s="161">
        <v>24.2</v>
      </c>
      <c r="AH45" s="161">
        <v>23.8</v>
      </c>
      <c r="AI45" s="161">
        <v>23.2</v>
      </c>
      <c r="AJ45" s="161">
        <v>22.4</v>
      </c>
      <c r="AK45" s="161">
        <v>21.9</v>
      </c>
      <c r="AL45" s="161">
        <v>21.6</v>
      </c>
      <c r="AM45" s="161">
        <v>21.2</v>
      </c>
      <c r="AN45" s="217"/>
      <c r="AO45" s="161">
        <v>18</v>
      </c>
      <c r="AP45" s="161">
        <v>17.899999999999999</v>
      </c>
      <c r="AQ45" s="161">
        <v>17.5</v>
      </c>
      <c r="AR45" s="161">
        <v>17.100000000000001</v>
      </c>
      <c r="AS45" s="161">
        <v>16.8</v>
      </c>
      <c r="AT45" s="161">
        <v>16.399999999999999</v>
      </c>
      <c r="AU45" s="161">
        <v>16.2</v>
      </c>
      <c r="AV45" s="161">
        <v>16</v>
      </c>
      <c r="AW45" s="161">
        <v>15.8</v>
      </c>
      <c r="AX45" s="161">
        <v>15.6</v>
      </c>
      <c r="AY45" s="161">
        <v>16.7</v>
      </c>
      <c r="AZ45" s="161">
        <v>16.2</v>
      </c>
      <c r="BA45" s="217"/>
      <c r="BB45" s="161">
        <v>16.399999999999999</v>
      </c>
      <c r="BC45" s="161">
        <v>15.9</v>
      </c>
      <c r="BD45" s="161">
        <v>15.8</v>
      </c>
      <c r="BE45" s="161">
        <v>15.5</v>
      </c>
      <c r="BF45" s="161">
        <v>15.4</v>
      </c>
      <c r="BG45" s="161">
        <v>15.7</v>
      </c>
      <c r="BH45" s="161">
        <v>16.600000000000001</v>
      </c>
      <c r="BI45" s="161">
        <v>16.5</v>
      </c>
      <c r="BJ45" s="161">
        <v>16.399999999999999</v>
      </c>
      <c r="BK45" s="161">
        <v>16.100000000000001</v>
      </c>
      <c r="BL45" s="161">
        <v>16</v>
      </c>
      <c r="BM45" s="161">
        <v>15.7</v>
      </c>
      <c r="BN45" s="217"/>
      <c r="BO45" s="161">
        <v>16.399999999999999</v>
      </c>
      <c r="BP45" s="161">
        <v>16.100000000000001</v>
      </c>
      <c r="BQ45" s="161">
        <v>16</v>
      </c>
      <c r="BR45" s="161">
        <v>16.100000000000001</v>
      </c>
      <c r="BS45" s="161">
        <v>16</v>
      </c>
      <c r="BT45" s="161">
        <v>16</v>
      </c>
      <c r="BU45" s="161">
        <v>16.2</v>
      </c>
      <c r="BV45" s="161">
        <v>15.9</v>
      </c>
      <c r="BW45" s="161">
        <v>15.8</v>
      </c>
      <c r="BX45" s="161">
        <v>16.100000000000001</v>
      </c>
      <c r="BY45" s="161">
        <v>15.9</v>
      </c>
      <c r="BZ45" s="161">
        <v>15.1</v>
      </c>
      <c r="CA45" s="217"/>
      <c r="CB45" s="161">
        <v>15.1</v>
      </c>
      <c r="CC45" s="161">
        <v>15.1</v>
      </c>
      <c r="CD45" s="161">
        <v>15</v>
      </c>
      <c r="CE45" s="161">
        <v>14.8</v>
      </c>
      <c r="CF45" s="161">
        <v>14.7</v>
      </c>
      <c r="CG45" s="161">
        <v>14.5</v>
      </c>
      <c r="CH45" s="161">
        <v>14.3</v>
      </c>
      <c r="CI45" s="161">
        <v>14.3</v>
      </c>
      <c r="CJ45" s="161">
        <v>14.2</v>
      </c>
      <c r="CK45" s="161">
        <v>14.2</v>
      </c>
      <c r="CL45" s="161">
        <v>14.2</v>
      </c>
      <c r="CM45" s="161">
        <v>13.9</v>
      </c>
      <c r="CN45" s="217"/>
      <c r="CO45" s="161">
        <v>13.9</v>
      </c>
      <c r="CP45" s="161">
        <v>13.9</v>
      </c>
      <c r="CQ45" s="161">
        <v>14.2</v>
      </c>
      <c r="CR45" s="161">
        <v>14.2</v>
      </c>
      <c r="CS45" s="161">
        <v>14.3</v>
      </c>
      <c r="CT45" s="161">
        <v>15.3</v>
      </c>
      <c r="CU45" s="161">
        <v>15.3</v>
      </c>
      <c r="CV45" s="161">
        <v>14.3</v>
      </c>
      <c r="CW45" s="161">
        <v>14.2</v>
      </c>
      <c r="CX45" s="161">
        <v>14.2</v>
      </c>
      <c r="CY45" s="161">
        <v>14.3</v>
      </c>
      <c r="CZ45" s="161">
        <v>14</v>
      </c>
      <c r="DA45" s="217"/>
      <c r="DB45" s="161">
        <v>13.8</v>
      </c>
      <c r="DC45" s="161">
        <v>13.9</v>
      </c>
      <c r="DD45" s="161">
        <v>14</v>
      </c>
      <c r="DE45" s="161">
        <v>13.9</v>
      </c>
      <c r="DF45" s="161">
        <v>13.9</v>
      </c>
      <c r="DG45" s="161">
        <v>13.8</v>
      </c>
      <c r="DH45" s="161">
        <v>13.7</v>
      </c>
      <c r="DI45" s="161">
        <v>14.2</v>
      </c>
      <c r="DJ45" s="161">
        <v>14.1</v>
      </c>
      <c r="DK45" s="161">
        <v>14.1</v>
      </c>
      <c r="DL45" s="161">
        <v>14.1</v>
      </c>
      <c r="DM45" s="161">
        <v>13.8</v>
      </c>
      <c r="DN45" s="217"/>
      <c r="DO45" s="161">
        <v>14.5</v>
      </c>
      <c r="DP45" s="161">
        <v>14.7</v>
      </c>
      <c r="DQ45" s="161">
        <v>14.9</v>
      </c>
      <c r="DR45" s="161">
        <v>14.8</v>
      </c>
      <c r="DS45" s="161">
        <v>13.5</v>
      </c>
      <c r="DT45" s="161">
        <v>14.1</v>
      </c>
      <c r="DU45" s="161">
        <v>14</v>
      </c>
      <c r="DV45" s="161">
        <v>14.1</v>
      </c>
      <c r="DW45" s="161">
        <v>14.1</v>
      </c>
      <c r="DX45" s="161">
        <v>14</v>
      </c>
      <c r="DY45" s="161">
        <v>14.2</v>
      </c>
      <c r="DZ45" s="161">
        <v>13.1</v>
      </c>
      <c r="EA45" s="217"/>
      <c r="EB45" s="161">
        <v>14.9</v>
      </c>
      <c r="EC45" s="161">
        <v>15.1</v>
      </c>
      <c r="ED45" s="161">
        <v>14.9</v>
      </c>
      <c r="EE45" s="161">
        <v>14.9</v>
      </c>
      <c r="EF45" s="161"/>
      <c r="EG45" s="161"/>
      <c r="EH45" s="161"/>
      <c r="EI45" s="161"/>
      <c r="EJ45" s="161"/>
      <c r="EK45" s="161"/>
      <c r="EL45" s="161"/>
      <c r="EM45" s="161"/>
      <c r="EN45" s="217"/>
    </row>
    <row r="46" spans="1:144" ht="15" x14ac:dyDescent="0.25">
      <c r="A46" s="160" t="s">
        <v>50</v>
      </c>
      <c r="B46" s="161">
        <v>25.7</v>
      </c>
      <c r="C46" s="161">
        <v>25.8</v>
      </c>
      <c r="D46" s="161">
        <v>25.7</v>
      </c>
      <c r="E46" s="161">
        <v>25.9</v>
      </c>
      <c r="F46" s="161">
        <v>26.2</v>
      </c>
      <c r="G46" s="161">
        <v>26.9</v>
      </c>
      <c r="H46" s="161">
        <v>26.7</v>
      </c>
      <c r="I46" s="161">
        <v>26.3</v>
      </c>
      <c r="J46" s="162">
        <v>25.6</v>
      </c>
      <c r="K46" s="162">
        <v>25.3</v>
      </c>
      <c r="L46" s="162">
        <v>25.4</v>
      </c>
      <c r="M46" s="162">
        <v>25.8</v>
      </c>
      <c r="N46" s="25"/>
      <c r="O46" s="162">
        <v>26.1</v>
      </c>
      <c r="P46" s="162">
        <v>26.1</v>
      </c>
      <c r="Q46" s="162">
        <v>25.9</v>
      </c>
      <c r="R46" s="162">
        <v>25.8</v>
      </c>
      <c r="S46" s="161">
        <v>26</v>
      </c>
      <c r="T46" s="162">
        <v>27.2</v>
      </c>
      <c r="U46" s="162">
        <v>27.4</v>
      </c>
      <c r="V46" s="162">
        <v>27.4</v>
      </c>
      <c r="W46" s="162">
        <v>26.6</v>
      </c>
      <c r="X46" s="162">
        <v>26.4</v>
      </c>
      <c r="Y46" s="162">
        <v>26.2</v>
      </c>
      <c r="Z46" s="162">
        <v>25.7</v>
      </c>
      <c r="AA46" s="25"/>
      <c r="AB46" s="162">
        <v>25.4</v>
      </c>
      <c r="AC46" s="162">
        <v>24.9</v>
      </c>
      <c r="AD46" s="162">
        <v>24.6</v>
      </c>
      <c r="AE46" s="162">
        <v>24.2</v>
      </c>
      <c r="AF46" s="162">
        <v>24.5</v>
      </c>
      <c r="AG46" s="162">
        <v>25.3</v>
      </c>
      <c r="AH46" s="162">
        <v>25.9</v>
      </c>
      <c r="AI46" s="162">
        <v>26.5</v>
      </c>
      <c r="AJ46" s="162">
        <v>27.2</v>
      </c>
      <c r="AK46" s="162">
        <v>27.8</v>
      </c>
      <c r="AL46" s="162">
        <v>28.2</v>
      </c>
      <c r="AM46" s="161">
        <v>28</v>
      </c>
      <c r="AN46" s="217"/>
      <c r="AO46" s="162">
        <v>26.9</v>
      </c>
      <c r="AP46" s="162">
        <v>25.3</v>
      </c>
      <c r="AQ46" s="162">
        <v>23.6</v>
      </c>
      <c r="AR46" s="162">
        <v>22.8</v>
      </c>
      <c r="AS46" s="162">
        <v>22.7</v>
      </c>
      <c r="AT46" s="162">
        <v>22.6</v>
      </c>
      <c r="AU46" s="162">
        <v>22.6</v>
      </c>
      <c r="AV46" s="162">
        <v>22.6</v>
      </c>
      <c r="AW46" s="162">
        <v>22.6</v>
      </c>
      <c r="AX46" s="162">
        <v>22.4</v>
      </c>
      <c r="AY46" s="162">
        <v>22.3</v>
      </c>
      <c r="AZ46" s="162">
        <v>21.9</v>
      </c>
      <c r="BA46" s="217"/>
      <c r="BB46" s="162">
        <v>21.2</v>
      </c>
      <c r="BC46" s="162">
        <v>20.399999999999999</v>
      </c>
      <c r="BD46" s="162">
        <v>19.600000000000001</v>
      </c>
      <c r="BE46" s="162">
        <v>19.2</v>
      </c>
      <c r="BF46" s="162">
        <v>19.2</v>
      </c>
      <c r="BG46" s="161">
        <v>19</v>
      </c>
      <c r="BH46" s="162">
        <v>18.7</v>
      </c>
      <c r="BI46" s="162">
        <v>18.5</v>
      </c>
      <c r="BJ46" s="162">
        <v>18.3</v>
      </c>
      <c r="BK46" s="162">
        <v>18.399999999999999</v>
      </c>
      <c r="BL46" s="162">
        <v>18.399999999999999</v>
      </c>
      <c r="BM46" s="162">
        <v>18.2</v>
      </c>
      <c r="BN46" s="217"/>
      <c r="BO46" s="162">
        <v>17.8</v>
      </c>
      <c r="BP46" s="162">
        <v>17.600000000000001</v>
      </c>
      <c r="BQ46" s="162">
        <v>17.399999999999999</v>
      </c>
      <c r="BR46" s="162">
        <v>17.600000000000001</v>
      </c>
      <c r="BS46" s="162">
        <v>18.100000000000001</v>
      </c>
      <c r="BT46" s="161">
        <v>18.600000000000001</v>
      </c>
      <c r="BU46" s="162">
        <v>18.899999999999999</v>
      </c>
      <c r="BV46" s="161">
        <v>19</v>
      </c>
      <c r="BW46" s="162">
        <v>19.3</v>
      </c>
      <c r="BX46" s="162">
        <v>19.2</v>
      </c>
      <c r="BY46" s="162">
        <v>18.899999999999999</v>
      </c>
      <c r="BZ46" s="162">
        <v>18.399999999999999</v>
      </c>
      <c r="CA46" s="217"/>
      <c r="CB46" s="162">
        <v>18.2</v>
      </c>
      <c r="CC46" s="162">
        <v>18.100000000000001</v>
      </c>
      <c r="CD46" s="162">
        <v>18.100000000000001</v>
      </c>
      <c r="CE46" s="162">
        <v>18.2</v>
      </c>
      <c r="CF46" s="162">
        <v>18.3</v>
      </c>
      <c r="CG46" s="161">
        <v>18.3</v>
      </c>
      <c r="CH46" s="162">
        <v>18.3</v>
      </c>
      <c r="CI46" s="161">
        <v>18.100000000000001</v>
      </c>
      <c r="CJ46" s="162">
        <v>17.8</v>
      </c>
      <c r="CK46" s="162">
        <v>17.600000000000001</v>
      </c>
      <c r="CL46" s="162">
        <v>17.5</v>
      </c>
      <c r="CM46" s="162">
        <v>17.3</v>
      </c>
      <c r="CN46" s="217"/>
      <c r="CO46" s="161">
        <v>17</v>
      </c>
      <c r="CP46" s="162">
        <v>16.8</v>
      </c>
      <c r="CQ46" s="162">
        <v>16.399999999999999</v>
      </c>
      <c r="CR46" s="162">
        <v>16.3</v>
      </c>
      <c r="CS46" s="162">
        <v>16.399999999999999</v>
      </c>
      <c r="CT46" s="161">
        <v>16.5</v>
      </c>
      <c r="CU46" s="162">
        <v>16.5</v>
      </c>
      <c r="CV46" s="161">
        <v>16.399999999999999</v>
      </c>
      <c r="CW46" s="162">
        <v>16.100000000000001</v>
      </c>
      <c r="CX46" s="162">
        <v>16.100000000000001</v>
      </c>
      <c r="CY46" s="162">
        <v>16.2</v>
      </c>
      <c r="CZ46" s="162">
        <v>16.2</v>
      </c>
      <c r="DA46" s="217"/>
      <c r="DB46" s="161">
        <v>16.2</v>
      </c>
      <c r="DC46" s="162">
        <v>15.9</v>
      </c>
      <c r="DD46" s="162">
        <v>15.7</v>
      </c>
      <c r="DE46" s="162">
        <v>15.7</v>
      </c>
      <c r="DF46" s="162">
        <v>15.9</v>
      </c>
      <c r="DG46" s="161">
        <v>16.100000000000001</v>
      </c>
      <c r="DH46" s="162">
        <v>16.3</v>
      </c>
      <c r="DI46" s="161">
        <v>16.399999999999999</v>
      </c>
      <c r="DJ46" s="162">
        <v>16.399999999999999</v>
      </c>
      <c r="DK46" s="162">
        <v>16.2</v>
      </c>
      <c r="DL46" s="162">
        <v>16.3</v>
      </c>
      <c r="DM46" s="162">
        <v>16.3</v>
      </c>
      <c r="DN46" s="217"/>
      <c r="DO46" s="161">
        <v>16.3</v>
      </c>
      <c r="DP46" s="162">
        <v>16</v>
      </c>
      <c r="DQ46" s="162">
        <v>15.7</v>
      </c>
      <c r="DR46" s="162">
        <v>15.7</v>
      </c>
      <c r="DS46" s="162">
        <v>15.6</v>
      </c>
      <c r="DT46" s="161">
        <v>15.6</v>
      </c>
      <c r="DU46" s="162">
        <v>15.4</v>
      </c>
      <c r="DV46" s="161">
        <v>15.5</v>
      </c>
      <c r="DW46" s="162">
        <v>15.5</v>
      </c>
      <c r="DX46" s="162">
        <v>15.6</v>
      </c>
      <c r="DY46" s="162">
        <v>15.7</v>
      </c>
      <c r="DZ46" s="162">
        <v>15.8</v>
      </c>
      <c r="EA46" s="217"/>
      <c r="EB46" s="161">
        <v>15.8</v>
      </c>
      <c r="EC46" s="162">
        <v>15.6</v>
      </c>
      <c r="ED46" s="162">
        <v>15.6</v>
      </c>
      <c r="EE46" s="162">
        <v>15.9</v>
      </c>
      <c r="EF46" s="162"/>
      <c r="EG46" s="161"/>
      <c r="EH46" s="162"/>
      <c r="EI46" s="161"/>
      <c r="EJ46" s="162"/>
      <c r="EK46" s="162"/>
      <c r="EL46" s="162"/>
      <c r="EM46" s="162"/>
      <c r="EN46" s="217"/>
    </row>
    <row r="47" spans="1:144" ht="15" x14ac:dyDescent="0.25">
      <c r="A47" s="160" t="s">
        <v>51</v>
      </c>
      <c r="B47" s="161">
        <v>32.4</v>
      </c>
      <c r="C47" s="161">
        <v>33.299999999999997</v>
      </c>
      <c r="D47" s="161">
        <v>33.5</v>
      </c>
      <c r="E47" s="161">
        <v>33.799999999999997</v>
      </c>
      <c r="F47" s="161">
        <v>33.4</v>
      </c>
      <c r="G47" s="161">
        <v>33.700000000000003</v>
      </c>
      <c r="H47" s="161">
        <v>33.9</v>
      </c>
      <c r="I47" s="161">
        <v>33.799999999999997</v>
      </c>
      <c r="J47" s="161">
        <v>33.9</v>
      </c>
      <c r="K47" s="161">
        <v>34</v>
      </c>
      <c r="L47" s="161">
        <v>34.299999999999997</v>
      </c>
      <c r="M47" s="161">
        <v>34.6</v>
      </c>
      <c r="N47" s="65"/>
      <c r="O47" s="161">
        <v>34.5</v>
      </c>
      <c r="P47" s="162">
        <v>34.700000000000003</v>
      </c>
      <c r="Q47" s="162">
        <v>34.799999999999997</v>
      </c>
      <c r="R47" s="162">
        <v>34.6</v>
      </c>
      <c r="S47" s="163">
        <v>34.700000000000003</v>
      </c>
      <c r="T47" s="162">
        <v>34.6</v>
      </c>
      <c r="U47" s="162">
        <v>34.9</v>
      </c>
      <c r="V47" s="161">
        <v>35</v>
      </c>
      <c r="W47" s="162">
        <v>35.299999999999997</v>
      </c>
      <c r="X47" s="162">
        <v>35.4</v>
      </c>
      <c r="Y47" s="162">
        <v>35.4</v>
      </c>
      <c r="Z47" s="162">
        <v>35.299999999999997</v>
      </c>
      <c r="AA47" s="65"/>
      <c r="AB47" s="162">
        <v>35.299999999999997</v>
      </c>
      <c r="AC47" s="162">
        <v>34.9</v>
      </c>
      <c r="AD47" s="162">
        <v>34.9</v>
      </c>
      <c r="AE47" s="162">
        <v>34.5</v>
      </c>
      <c r="AF47" s="161">
        <v>34</v>
      </c>
      <c r="AG47" s="161">
        <v>33.9</v>
      </c>
      <c r="AH47" s="161">
        <v>33.799999999999997</v>
      </c>
      <c r="AI47" s="161">
        <v>33.9</v>
      </c>
      <c r="AJ47" s="161">
        <v>33.6</v>
      </c>
      <c r="AK47" s="161">
        <v>33.5</v>
      </c>
      <c r="AL47" s="161">
        <v>33.700000000000003</v>
      </c>
      <c r="AM47" s="161">
        <v>33.700000000000003</v>
      </c>
      <c r="AN47" s="217"/>
      <c r="AO47" s="162">
        <v>33.9</v>
      </c>
      <c r="AP47" s="162">
        <v>33.799999999999997</v>
      </c>
      <c r="AQ47" s="162">
        <v>33.799999999999997</v>
      </c>
      <c r="AR47" s="162">
        <v>33.9</v>
      </c>
      <c r="AS47" s="162">
        <v>34</v>
      </c>
      <c r="AT47" s="162">
        <v>34.1</v>
      </c>
      <c r="AU47" s="162">
        <v>33.9</v>
      </c>
      <c r="AV47" s="162">
        <v>33.799999999999997</v>
      </c>
      <c r="AW47" s="162">
        <v>33.5</v>
      </c>
      <c r="AX47" s="162">
        <v>33.200000000000003</v>
      </c>
      <c r="AY47" s="162">
        <v>32.700000000000003</v>
      </c>
      <c r="AZ47" s="162">
        <v>32.4</v>
      </c>
      <c r="BA47" s="217"/>
      <c r="BB47" s="162">
        <v>32.200000000000003</v>
      </c>
      <c r="BC47" s="162">
        <v>31.9</v>
      </c>
      <c r="BD47" s="162">
        <v>31.7</v>
      </c>
      <c r="BE47" s="162">
        <v>31.4</v>
      </c>
      <c r="BF47" s="162">
        <v>31.2</v>
      </c>
      <c r="BG47" s="162">
        <v>31.1</v>
      </c>
      <c r="BH47" s="162">
        <v>30.6</v>
      </c>
      <c r="BI47" s="162">
        <v>30.2</v>
      </c>
      <c r="BJ47" s="162">
        <v>29.8</v>
      </c>
      <c r="BK47" s="162">
        <v>29.5</v>
      </c>
      <c r="BL47" s="162">
        <v>29.4</v>
      </c>
      <c r="BM47" s="162">
        <v>29.1</v>
      </c>
      <c r="BN47" s="217"/>
      <c r="BO47" s="162">
        <v>28.9</v>
      </c>
      <c r="BP47" s="162">
        <v>28.6</v>
      </c>
      <c r="BQ47" s="162">
        <v>28.6</v>
      </c>
      <c r="BR47" s="162">
        <v>28.3</v>
      </c>
      <c r="BS47" s="162">
        <v>28.1</v>
      </c>
      <c r="BT47" s="162">
        <v>27.8</v>
      </c>
      <c r="BU47" s="161">
        <v>28</v>
      </c>
      <c r="BV47" s="161">
        <v>28</v>
      </c>
      <c r="BW47" s="162">
        <v>27.8</v>
      </c>
      <c r="BX47" s="162">
        <v>27.5</v>
      </c>
      <c r="BY47" s="162">
        <v>27.5</v>
      </c>
      <c r="BZ47" s="162">
        <v>27.4</v>
      </c>
      <c r="CA47" s="217"/>
      <c r="CB47" s="162">
        <v>27.4</v>
      </c>
      <c r="CC47" s="162">
        <v>27.2</v>
      </c>
      <c r="CD47" s="161">
        <v>27</v>
      </c>
      <c r="CE47" s="162">
        <v>26.8</v>
      </c>
      <c r="CF47" s="162">
        <v>26.9</v>
      </c>
      <c r="CG47" s="162">
        <v>27</v>
      </c>
      <c r="CH47" s="161">
        <v>26.9</v>
      </c>
      <c r="CI47" s="161">
        <v>26.7</v>
      </c>
      <c r="CJ47" s="162">
        <v>26.6</v>
      </c>
      <c r="CK47" s="162">
        <v>26.6</v>
      </c>
      <c r="CL47" s="162">
        <v>26.7</v>
      </c>
      <c r="CM47" s="162">
        <v>26.6</v>
      </c>
      <c r="CN47" s="217"/>
      <c r="CO47" s="162">
        <v>26.6</v>
      </c>
      <c r="CP47" s="162">
        <v>26.4</v>
      </c>
      <c r="CQ47" s="161">
        <v>26.3</v>
      </c>
      <c r="CR47" s="162">
        <v>26.1</v>
      </c>
      <c r="CS47" s="162">
        <v>26.1</v>
      </c>
      <c r="CT47" s="162">
        <v>26.1</v>
      </c>
      <c r="CU47" s="161">
        <v>26.1</v>
      </c>
      <c r="CV47" s="161">
        <v>26</v>
      </c>
      <c r="CW47" s="162">
        <v>25.7</v>
      </c>
      <c r="CX47" s="162">
        <v>25.6</v>
      </c>
      <c r="CY47" s="162">
        <v>25.4</v>
      </c>
      <c r="CZ47" s="162">
        <v>25.3</v>
      </c>
      <c r="DA47" s="217"/>
      <c r="DB47" s="162">
        <v>25.4</v>
      </c>
      <c r="DC47" s="162">
        <v>25.4</v>
      </c>
      <c r="DD47" s="161">
        <v>25.6</v>
      </c>
      <c r="DE47" s="162">
        <v>25.6</v>
      </c>
      <c r="DF47" s="162">
        <v>25.7</v>
      </c>
      <c r="DG47" s="162">
        <v>25.7</v>
      </c>
      <c r="DH47" s="161">
        <v>25.7</v>
      </c>
      <c r="DI47" s="161">
        <v>24.8</v>
      </c>
      <c r="DJ47" s="162">
        <v>24.7</v>
      </c>
      <c r="DK47" s="162">
        <v>24.5</v>
      </c>
      <c r="DL47" s="162">
        <v>24.4</v>
      </c>
      <c r="DM47" s="162">
        <v>24.2</v>
      </c>
      <c r="DN47" s="217"/>
      <c r="DO47" s="162">
        <v>24.2</v>
      </c>
      <c r="DP47" s="162">
        <v>24.2</v>
      </c>
      <c r="DQ47" s="161">
        <v>24.2</v>
      </c>
      <c r="DR47" s="162">
        <v>24.3</v>
      </c>
      <c r="DS47" s="162">
        <v>24.2</v>
      </c>
      <c r="DT47" s="162">
        <v>24.4</v>
      </c>
      <c r="DU47" s="161">
        <v>24.3</v>
      </c>
      <c r="DV47" s="161">
        <v>24.3</v>
      </c>
      <c r="DW47" s="162">
        <v>24.3</v>
      </c>
      <c r="DX47" s="162">
        <v>24.1</v>
      </c>
      <c r="DY47" s="162">
        <v>23.9</v>
      </c>
      <c r="DZ47" s="162">
        <v>23.8</v>
      </c>
      <c r="EA47" s="217"/>
      <c r="EB47" s="162">
        <v>23.9</v>
      </c>
      <c r="EC47" s="162">
        <v>23.9</v>
      </c>
      <c r="ED47" s="161">
        <v>23.8</v>
      </c>
      <c r="EE47" s="162">
        <v>23.7</v>
      </c>
      <c r="EF47" s="162"/>
      <c r="EG47" s="162"/>
      <c r="EH47" s="161"/>
      <c r="EI47" s="161"/>
      <c r="EJ47" s="162"/>
      <c r="EK47" s="162"/>
      <c r="EL47" s="162"/>
      <c r="EM47" s="162"/>
      <c r="EN47" s="217"/>
    </row>
    <row r="48" spans="1:144" customFormat="1" ht="15" x14ac:dyDescent="0.25">
      <c r="A48" s="160" t="s">
        <v>73</v>
      </c>
      <c r="B48" s="164">
        <v>39.299999999999997</v>
      </c>
      <c r="C48" s="164">
        <v>38.7675200451392</v>
      </c>
      <c r="D48" s="164">
        <v>39.6</v>
      </c>
      <c r="E48" s="164">
        <v>39.799999999999997</v>
      </c>
      <c r="F48" s="164">
        <v>39.6</v>
      </c>
      <c r="G48" s="164">
        <v>40</v>
      </c>
      <c r="H48" s="164">
        <v>40.200000000000003</v>
      </c>
      <c r="I48" s="164">
        <v>40.299999999999997</v>
      </c>
      <c r="J48" s="164">
        <v>40.35</v>
      </c>
      <c r="K48" s="164">
        <v>40.6</v>
      </c>
      <c r="L48" s="164">
        <v>40.75</v>
      </c>
      <c r="M48" s="164">
        <v>41.1</v>
      </c>
      <c r="N48" s="67"/>
      <c r="O48" s="164">
        <v>41.2</v>
      </c>
      <c r="P48" s="161">
        <v>41.3</v>
      </c>
      <c r="Q48" s="161">
        <v>41.4</v>
      </c>
      <c r="R48" s="161">
        <v>41.4</v>
      </c>
      <c r="S48" s="163">
        <v>41.4</v>
      </c>
      <c r="T48" s="162">
        <v>41.6</v>
      </c>
      <c r="U48" s="162">
        <v>41.9</v>
      </c>
      <c r="V48" s="162">
        <v>42.2</v>
      </c>
      <c r="W48" s="162">
        <v>42.5</v>
      </c>
      <c r="X48" s="162">
        <v>42.7</v>
      </c>
      <c r="Y48" s="162">
        <v>42.8</v>
      </c>
      <c r="Z48" s="162">
        <v>42.6</v>
      </c>
      <c r="AA48" s="67"/>
      <c r="AB48" s="162">
        <v>42.4</v>
      </c>
      <c r="AC48" s="162">
        <v>42.1</v>
      </c>
      <c r="AD48" s="161">
        <v>42</v>
      </c>
      <c r="AE48" s="161">
        <v>41.8</v>
      </c>
      <c r="AF48" s="161">
        <v>41.7</v>
      </c>
      <c r="AG48" s="161">
        <v>41.6</v>
      </c>
      <c r="AH48" s="161">
        <v>41.3</v>
      </c>
      <c r="AI48" s="161">
        <v>40.9</v>
      </c>
      <c r="AJ48" s="161">
        <v>40.6</v>
      </c>
      <c r="AK48" s="161">
        <v>40.6</v>
      </c>
      <c r="AL48" s="161">
        <v>40.700000000000003</v>
      </c>
      <c r="AM48" s="161">
        <v>40.9</v>
      </c>
      <c r="AN48" s="217"/>
      <c r="AO48" s="161">
        <v>41</v>
      </c>
      <c r="AP48" s="161">
        <v>40.9</v>
      </c>
      <c r="AQ48" s="161">
        <v>40.6</v>
      </c>
      <c r="AR48" s="161">
        <v>40.6</v>
      </c>
      <c r="AS48" s="161">
        <v>40.700000000000003</v>
      </c>
      <c r="AT48" s="161">
        <v>40.799999999999997</v>
      </c>
      <c r="AU48" s="161">
        <v>40.6</v>
      </c>
      <c r="AV48" s="161">
        <v>40.299999999999997</v>
      </c>
      <c r="AW48" s="161">
        <v>40</v>
      </c>
      <c r="AX48" s="161">
        <v>39.700000000000003</v>
      </c>
      <c r="AY48" s="161">
        <v>39.4</v>
      </c>
      <c r="AZ48" s="161">
        <v>39.4</v>
      </c>
      <c r="BA48" s="217"/>
      <c r="BB48" s="161">
        <v>39</v>
      </c>
      <c r="BC48" s="161">
        <v>38.9</v>
      </c>
      <c r="BD48" s="161">
        <v>38.6</v>
      </c>
      <c r="BE48" s="161">
        <v>38.4</v>
      </c>
      <c r="BF48" s="161">
        <v>38.200000000000003</v>
      </c>
      <c r="BG48" s="161">
        <v>38</v>
      </c>
      <c r="BH48" s="161">
        <v>37.700000000000003</v>
      </c>
      <c r="BI48" s="161">
        <v>37.299999999999997</v>
      </c>
      <c r="BJ48" s="161">
        <v>37.1</v>
      </c>
      <c r="BK48" s="161">
        <v>37</v>
      </c>
      <c r="BL48" s="161">
        <v>37.1</v>
      </c>
      <c r="BM48" s="161">
        <v>37.1</v>
      </c>
      <c r="BN48" s="217"/>
      <c r="BO48" s="161">
        <v>37.299999999999997</v>
      </c>
      <c r="BP48" s="161">
        <v>37.299999999999997</v>
      </c>
      <c r="BQ48" s="161">
        <v>37.6</v>
      </c>
      <c r="BR48" s="161">
        <v>37.799999999999997</v>
      </c>
      <c r="BS48" s="161">
        <v>37.9</v>
      </c>
      <c r="BT48" s="161">
        <v>37.799999999999997</v>
      </c>
      <c r="BU48" s="161">
        <v>37.9</v>
      </c>
      <c r="BV48" s="161">
        <v>37.9</v>
      </c>
      <c r="BW48" s="161">
        <v>38</v>
      </c>
      <c r="BX48" s="161">
        <v>37.700000000000003</v>
      </c>
      <c r="BY48" s="161">
        <v>37.9</v>
      </c>
      <c r="BZ48" s="161">
        <v>37.700000000000003</v>
      </c>
      <c r="CA48" s="217"/>
      <c r="CB48" s="161">
        <v>37.799999999999997</v>
      </c>
      <c r="CC48" s="161">
        <v>37.4</v>
      </c>
      <c r="CD48" s="161">
        <v>37.299999999999997</v>
      </c>
      <c r="CE48" s="161">
        <v>37.1</v>
      </c>
      <c r="CF48" s="161">
        <v>37.1</v>
      </c>
      <c r="CG48" s="161">
        <v>36.9</v>
      </c>
      <c r="CH48" s="161">
        <v>36.5</v>
      </c>
      <c r="CI48" s="161">
        <v>36.200000000000003</v>
      </c>
      <c r="CJ48" s="161">
        <v>35.9</v>
      </c>
      <c r="CK48" s="161">
        <v>35.700000000000003</v>
      </c>
      <c r="CL48" s="161">
        <v>35.6</v>
      </c>
      <c r="CM48" s="161">
        <v>35.4</v>
      </c>
      <c r="CN48" s="217"/>
      <c r="CO48" s="161">
        <v>35.200000000000003</v>
      </c>
      <c r="CP48" s="161">
        <v>35</v>
      </c>
      <c r="CQ48" s="161">
        <v>34.799999999999997</v>
      </c>
      <c r="CR48" s="161">
        <v>34.5</v>
      </c>
      <c r="CS48" s="161">
        <v>34.299999999999997</v>
      </c>
      <c r="CT48" s="161">
        <v>34.1</v>
      </c>
      <c r="CU48" s="161">
        <v>34.1</v>
      </c>
      <c r="CV48" s="161">
        <v>33.6</v>
      </c>
      <c r="CW48" s="161">
        <v>33.4</v>
      </c>
      <c r="CX48" s="161">
        <v>33.299999999999997</v>
      </c>
      <c r="CY48" s="161">
        <v>33.299999999999997</v>
      </c>
      <c r="CZ48" s="161">
        <v>33.299999999999997</v>
      </c>
      <c r="DA48" s="217"/>
      <c r="DB48" s="161">
        <v>33.1</v>
      </c>
      <c r="DC48" s="161">
        <v>33.1</v>
      </c>
      <c r="DD48" s="161">
        <v>33.1</v>
      </c>
      <c r="DE48" s="161">
        <v>33.1</v>
      </c>
      <c r="DF48" s="161">
        <v>33.1</v>
      </c>
      <c r="DG48" s="161">
        <v>33</v>
      </c>
      <c r="DH48" s="161">
        <v>33</v>
      </c>
      <c r="DI48" s="161">
        <v>32.9</v>
      </c>
      <c r="DJ48" s="161">
        <v>32.799999999999997</v>
      </c>
      <c r="DK48" s="161">
        <v>32.700000000000003</v>
      </c>
      <c r="DL48" s="161">
        <v>32.5</v>
      </c>
      <c r="DM48" s="161">
        <v>32.299999999999997</v>
      </c>
      <c r="DN48" s="217"/>
      <c r="DO48" s="161">
        <v>32.299999999999997</v>
      </c>
      <c r="DP48" s="161">
        <v>32.299999999999997</v>
      </c>
      <c r="DQ48" s="161">
        <v>32.299999999999997</v>
      </c>
      <c r="DR48" s="161">
        <v>32.1</v>
      </c>
      <c r="DS48" s="161">
        <v>32</v>
      </c>
      <c r="DT48" s="161">
        <v>31.85</v>
      </c>
      <c r="DU48" s="161">
        <v>30.57</v>
      </c>
      <c r="DV48" s="161">
        <v>30.6</v>
      </c>
      <c r="DW48" s="161">
        <v>30.5</v>
      </c>
      <c r="DX48" s="161">
        <v>30.3</v>
      </c>
      <c r="DY48" s="161">
        <v>30</v>
      </c>
      <c r="DZ48" s="161">
        <v>30.2</v>
      </c>
      <c r="EA48" s="217"/>
      <c r="EB48" s="161">
        <v>30.3</v>
      </c>
      <c r="EC48" s="161">
        <v>30.4</v>
      </c>
      <c r="ED48" s="161">
        <v>30.21</v>
      </c>
      <c r="EE48" s="161">
        <v>29.99</v>
      </c>
      <c r="EF48" s="161"/>
      <c r="EG48" s="161"/>
      <c r="EH48" s="161"/>
      <c r="EI48" s="161"/>
      <c r="EJ48" s="161"/>
      <c r="EK48" s="161"/>
      <c r="EL48" s="161"/>
      <c r="EM48" s="161"/>
      <c r="EN48" s="217"/>
    </row>
    <row r="49" spans="1:144" customFormat="1" ht="15" x14ac:dyDescent="0.25">
      <c r="A49" s="160" t="s">
        <v>74</v>
      </c>
      <c r="B49" s="222">
        <v>67.3</v>
      </c>
      <c r="C49" s="222">
        <v>67.2</v>
      </c>
      <c r="D49" s="222">
        <v>67.7</v>
      </c>
      <c r="E49" s="222">
        <v>67.599999999999994</v>
      </c>
      <c r="F49" s="222">
        <v>68.3</v>
      </c>
      <c r="G49" s="222">
        <v>68.2</v>
      </c>
      <c r="H49" s="222">
        <v>69.400000000000006</v>
      </c>
      <c r="I49" s="222">
        <v>69.400000000000006</v>
      </c>
      <c r="J49" s="222">
        <v>70.2</v>
      </c>
      <c r="K49" s="222">
        <v>70</v>
      </c>
      <c r="L49" s="222">
        <v>70.7</v>
      </c>
      <c r="M49" s="222">
        <v>71</v>
      </c>
      <c r="N49" s="64"/>
      <c r="O49" s="222">
        <v>71.7</v>
      </c>
      <c r="P49" s="222">
        <v>71.5</v>
      </c>
      <c r="Q49" s="222">
        <v>72.099999999999994</v>
      </c>
      <c r="R49" s="222">
        <v>72.2</v>
      </c>
      <c r="S49" s="223">
        <v>72.8</v>
      </c>
      <c r="T49" s="206">
        <v>73.599999999999994</v>
      </c>
      <c r="U49" s="206">
        <v>74.2</v>
      </c>
      <c r="V49" s="206">
        <v>74.400000000000006</v>
      </c>
      <c r="W49" s="206">
        <v>75.3</v>
      </c>
      <c r="X49" s="222">
        <v>76</v>
      </c>
      <c r="Y49" s="222">
        <v>76.099999999999994</v>
      </c>
      <c r="Z49" s="222">
        <v>76</v>
      </c>
      <c r="AA49" s="64"/>
      <c r="AB49" s="222">
        <v>76.7</v>
      </c>
      <c r="AC49" s="222">
        <v>77.599999999999994</v>
      </c>
      <c r="AD49" s="222">
        <v>77.900000000000006</v>
      </c>
      <c r="AE49" s="222">
        <v>77.400000000000006</v>
      </c>
      <c r="AF49" s="222">
        <v>78.3</v>
      </c>
      <c r="AG49" s="222">
        <v>78.599999999999994</v>
      </c>
      <c r="AH49" s="222">
        <v>79.099999999999994</v>
      </c>
      <c r="AI49" s="222">
        <v>79.5</v>
      </c>
      <c r="AJ49" s="222">
        <v>80.3</v>
      </c>
      <c r="AK49" s="222">
        <v>81</v>
      </c>
      <c r="AL49" s="222">
        <v>81.099999999999994</v>
      </c>
      <c r="AM49" s="222">
        <v>81.400000000000006</v>
      </c>
      <c r="AN49" s="217"/>
      <c r="AO49" s="222">
        <v>81.8</v>
      </c>
      <c r="AP49" s="222">
        <v>81.8</v>
      </c>
      <c r="AQ49" s="222">
        <v>81.2</v>
      </c>
      <c r="AR49" s="222">
        <v>81.900000000000006</v>
      </c>
      <c r="AS49" s="222">
        <v>81.900000000000006</v>
      </c>
      <c r="AT49" s="222">
        <v>83.8</v>
      </c>
      <c r="AU49" s="222">
        <v>84</v>
      </c>
      <c r="AV49" s="222">
        <v>85.3</v>
      </c>
      <c r="AW49" s="222">
        <v>85.5</v>
      </c>
      <c r="AX49" s="222">
        <v>85.9</v>
      </c>
      <c r="AY49" s="222">
        <v>85.9</v>
      </c>
      <c r="AZ49" s="222">
        <v>85.9</v>
      </c>
      <c r="BA49" s="217"/>
      <c r="BB49" s="222">
        <v>87.1</v>
      </c>
      <c r="BC49" s="222">
        <v>88</v>
      </c>
      <c r="BD49" s="222">
        <v>88.6</v>
      </c>
      <c r="BE49" s="222">
        <v>88.1</v>
      </c>
      <c r="BF49" s="222">
        <v>88.1</v>
      </c>
      <c r="BG49" s="222">
        <v>87.9</v>
      </c>
      <c r="BH49" s="222">
        <v>87.7</v>
      </c>
      <c r="BI49" s="222">
        <v>87.2</v>
      </c>
      <c r="BJ49" s="222">
        <v>87.3</v>
      </c>
      <c r="BK49" s="222">
        <v>87.4</v>
      </c>
      <c r="BL49" s="222">
        <v>87.9</v>
      </c>
      <c r="BM49" s="222">
        <v>88.5</v>
      </c>
      <c r="BN49" s="217"/>
      <c r="BO49" s="222">
        <v>88.3</v>
      </c>
      <c r="BP49" s="222">
        <v>88.4</v>
      </c>
      <c r="BQ49" s="222">
        <v>87.3</v>
      </c>
      <c r="BR49" s="222">
        <v>87.1</v>
      </c>
      <c r="BS49" s="222">
        <v>86.2</v>
      </c>
      <c r="BT49" s="222">
        <v>86.1</v>
      </c>
      <c r="BU49" s="222">
        <v>86.3</v>
      </c>
      <c r="BV49" s="222">
        <v>86.9</v>
      </c>
      <c r="BW49" s="222">
        <v>87.9</v>
      </c>
      <c r="BX49" s="222">
        <v>87.9</v>
      </c>
      <c r="BY49" s="222">
        <v>88.1</v>
      </c>
      <c r="BZ49" s="222">
        <v>88.1</v>
      </c>
      <c r="CA49" s="217"/>
      <c r="CB49" s="222">
        <v>88.5</v>
      </c>
      <c r="CC49" s="222">
        <v>88</v>
      </c>
      <c r="CD49" s="222">
        <v>88.2</v>
      </c>
      <c r="CE49" s="222">
        <v>88.4</v>
      </c>
      <c r="CF49" s="222">
        <v>88.6</v>
      </c>
      <c r="CG49" s="222">
        <v>88.1</v>
      </c>
      <c r="CH49" s="222">
        <v>87.4</v>
      </c>
      <c r="CI49" s="222">
        <v>87.5</v>
      </c>
      <c r="CJ49" s="222">
        <v>87.5</v>
      </c>
      <c r="CK49" s="222">
        <v>87.7</v>
      </c>
      <c r="CL49" s="222">
        <v>86.9</v>
      </c>
      <c r="CM49" s="222">
        <v>86.9</v>
      </c>
      <c r="CN49" s="217"/>
      <c r="CO49" s="222">
        <v>86.6</v>
      </c>
      <c r="CP49" s="222">
        <v>86.7</v>
      </c>
      <c r="CQ49" s="222">
        <v>85.9</v>
      </c>
      <c r="CR49" s="222">
        <v>85.6</v>
      </c>
      <c r="CS49" s="222">
        <v>85.3</v>
      </c>
      <c r="CT49" s="222">
        <v>84</v>
      </c>
      <c r="CU49" s="222">
        <v>83.8</v>
      </c>
      <c r="CV49" s="222">
        <v>83.4</v>
      </c>
      <c r="CW49" s="222">
        <v>83.1</v>
      </c>
      <c r="CX49" s="222">
        <v>82.1</v>
      </c>
      <c r="CY49" s="222">
        <v>81.3</v>
      </c>
      <c r="CZ49" s="222">
        <v>81.2</v>
      </c>
      <c r="DA49" s="217"/>
      <c r="DB49" s="222">
        <v>81</v>
      </c>
      <c r="DC49" s="222">
        <v>80.5</v>
      </c>
      <c r="DD49" s="222">
        <v>79.7</v>
      </c>
      <c r="DE49" s="222">
        <v>79.2</v>
      </c>
      <c r="DF49" s="222">
        <v>78.8</v>
      </c>
      <c r="DG49" s="222">
        <v>77.7</v>
      </c>
      <c r="DH49" s="222">
        <v>77.400000000000006</v>
      </c>
      <c r="DI49" s="222">
        <v>77.63</v>
      </c>
      <c r="DJ49" s="222">
        <v>76.900000000000006</v>
      </c>
      <c r="DK49" s="222">
        <v>76.2</v>
      </c>
      <c r="DL49" s="222">
        <v>75.400000000000006</v>
      </c>
      <c r="DM49" s="222">
        <v>75.2</v>
      </c>
      <c r="DN49" s="217"/>
      <c r="DO49" s="222">
        <v>74.7</v>
      </c>
      <c r="DP49" s="222">
        <v>74.900000000000006</v>
      </c>
      <c r="DQ49" s="222">
        <v>74</v>
      </c>
      <c r="DR49" s="222">
        <v>73.599999999999994</v>
      </c>
      <c r="DS49" s="222">
        <v>72.88</v>
      </c>
      <c r="DT49" s="222">
        <v>72.73</v>
      </c>
      <c r="DU49" s="222">
        <v>72.599999999999994</v>
      </c>
      <c r="DV49" s="222">
        <v>72.400000000000006</v>
      </c>
      <c r="DW49" s="222">
        <v>72.599999999999994</v>
      </c>
      <c r="DX49" s="222">
        <v>72.400000000000006</v>
      </c>
      <c r="DY49" s="222">
        <v>71.78</v>
      </c>
      <c r="DZ49" s="222">
        <v>71.16</v>
      </c>
      <c r="EA49" s="217"/>
      <c r="EB49" s="222">
        <v>71.17</v>
      </c>
      <c r="EC49" s="222">
        <v>71.7</v>
      </c>
      <c r="ED49" s="222">
        <v>71.900000000000006</v>
      </c>
      <c r="EE49" s="222">
        <v>71.72</v>
      </c>
      <c r="EF49" s="222"/>
      <c r="EG49" s="222"/>
      <c r="EH49" s="222"/>
      <c r="EI49" s="222"/>
      <c r="EJ49" s="222"/>
      <c r="EK49" s="222"/>
      <c r="EL49" s="222"/>
      <c r="EM49" s="222"/>
      <c r="EN49" s="217"/>
    </row>
    <row r="50" spans="1:144" customFormat="1" ht="15" x14ac:dyDescent="0.25">
      <c r="A50" s="160" t="s">
        <v>77</v>
      </c>
      <c r="B50" s="222">
        <v>58.247850908233069</v>
      </c>
      <c r="C50" s="222">
        <v>56.980935828877008</v>
      </c>
      <c r="D50" s="222">
        <v>57.298151830094895</v>
      </c>
      <c r="E50" s="222">
        <v>58.146348873755898</v>
      </c>
      <c r="F50" s="222">
        <v>58.056541095890417</v>
      </c>
      <c r="G50" s="222">
        <v>58.376076494882383</v>
      </c>
      <c r="H50" s="222">
        <v>58.539419069669549</v>
      </c>
      <c r="I50" s="222">
        <v>58.894212598425192</v>
      </c>
      <c r="J50" s="222">
        <v>58.937971461627463</v>
      </c>
      <c r="K50" s="222">
        <v>59.849823302043063</v>
      </c>
      <c r="L50" s="222">
        <v>59.809011177987969</v>
      </c>
      <c r="M50" s="222">
        <v>59.866611570247933</v>
      </c>
      <c r="N50" s="64"/>
      <c r="O50" s="222">
        <v>60.237514723203759</v>
      </c>
      <c r="P50" s="222">
        <v>59.322004454342988</v>
      </c>
      <c r="Q50" s="222">
        <v>59.056534029528265</v>
      </c>
      <c r="R50" s="222">
        <v>59.797367009387571</v>
      </c>
      <c r="S50" s="223">
        <v>61.564765441751362</v>
      </c>
      <c r="T50" s="222">
        <v>60.405313247250113</v>
      </c>
      <c r="U50" s="222">
        <v>61.086123981123983</v>
      </c>
      <c r="V50" s="222">
        <v>61.921843317972353</v>
      </c>
      <c r="W50" s="222">
        <v>60.992145623547636</v>
      </c>
      <c r="X50" s="222">
        <v>60.5</v>
      </c>
      <c r="Y50" s="222">
        <v>60.7</v>
      </c>
      <c r="Z50" s="222">
        <v>61.2</v>
      </c>
      <c r="AA50" s="64"/>
      <c r="AB50" s="222">
        <v>61.5</v>
      </c>
      <c r="AC50" s="222">
        <v>60.9</v>
      </c>
      <c r="AD50" s="222">
        <v>62.3</v>
      </c>
      <c r="AE50" s="222">
        <v>61.3</v>
      </c>
      <c r="AF50" s="222">
        <v>62.8</v>
      </c>
      <c r="AG50" s="222">
        <v>63.3</v>
      </c>
      <c r="AH50" s="222">
        <v>61.6</v>
      </c>
      <c r="AI50" s="222">
        <v>61.2</v>
      </c>
      <c r="AJ50" s="222">
        <v>61.4</v>
      </c>
      <c r="AK50" s="222">
        <v>61.7</v>
      </c>
      <c r="AL50" s="222">
        <v>61.9</v>
      </c>
      <c r="AM50" s="222">
        <v>63.4</v>
      </c>
      <c r="AN50" s="314"/>
      <c r="AO50" s="222">
        <v>63.1</v>
      </c>
      <c r="AP50" s="222">
        <v>61.4</v>
      </c>
      <c r="AQ50" s="222">
        <v>62.7</v>
      </c>
      <c r="AR50" s="222">
        <v>62.4</v>
      </c>
      <c r="AS50" s="222">
        <v>63.7</v>
      </c>
      <c r="AT50" s="222">
        <v>63.5</v>
      </c>
      <c r="AU50" s="222">
        <v>63.9</v>
      </c>
      <c r="AV50" s="222">
        <v>62.7</v>
      </c>
      <c r="AW50" s="222">
        <v>62.3</v>
      </c>
      <c r="AX50" s="222">
        <v>63.1</v>
      </c>
      <c r="AY50" s="222">
        <v>61.9</v>
      </c>
      <c r="AZ50" s="222">
        <v>64.5</v>
      </c>
      <c r="BA50" s="314"/>
      <c r="BB50" s="222">
        <v>63.1</v>
      </c>
      <c r="BC50" s="222">
        <v>64.3</v>
      </c>
      <c r="BD50" s="222">
        <v>63.3</v>
      </c>
      <c r="BE50" s="222">
        <v>62.7</v>
      </c>
      <c r="BF50" s="222">
        <v>63.9</v>
      </c>
      <c r="BG50" s="222">
        <v>63.2</v>
      </c>
      <c r="BH50" s="222">
        <v>63.5</v>
      </c>
      <c r="BI50" s="222">
        <v>63.1</v>
      </c>
      <c r="BJ50" s="222">
        <v>63.1</v>
      </c>
      <c r="BK50" s="222">
        <v>63.8</v>
      </c>
      <c r="BL50" s="222">
        <v>64.599999999999994</v>
      </c>
      <c r="BM50" s="222">
        <v>66.099999999999994</v>
      </c>
      <c r="BN50" s="314"/>
      <c r="BO50" s="222">
        <v>64.2</v>
      </c>
      <c r="BP50" s="222">
        <v>63.8</v>
      </c>
      <c r="BQ50" s="222">
        <v>64.8</v>
      </c>
      <c r="BR50" s="222">
        <v>64.7</v>
      </c>
      <c r="BS50" s="222">
        <v>62.4</v>
      </c>
      <c r="BT50" s="222">
        <v>64.099999999999994</v>
      </c>
      <c r="BU50" s="222">
        <v>64.2</v>
      </c>
      <c r="BV50" s="222">
        <v>63.2</v>
      </c>
      <c r="BW50" s="222">
        <v>63.1</v>
      </c>
      <c r="BX50" s="222">
        <v>61.7</v>
      </c>
      <c r="BY50" s="222">
        <v>61.8</v>
      </c>
      <c r="BZ50" s="222">
        <v>59.2</v>
      </c>
      <c r="CA50" s="314"/>
      <c r="CB50" s="222">
        <v>60.3</v>
      </c>
      <c r="CC50" s="222">
        <v>59.2</v>
      </c>
      <c r="CD50" s="222">
        <v>59.4</v>
      </c>
      <c r="CE50" s="222">
        <v>60.4</v>
      </c>
      <c r="CF50" s="222">
        <v>59.2</v>
      </c>
      <c r="CG50" s="222">
        <v>57.5</v>
      </c>
      <c r="CH50" s="222">
        <v>59.6</v>
      </c>
      <c r="CI50" s="222">
        <v>59.2</v>
      </c>
      <c r="CJ50" s="222">
        <v>57.8</v>
      </c>
      <c r="CK50" s="222">
        <v>58.5</v>
      </c>
      <c r="CL50" s="222">
        <v>57.9</v>
      </c>
      <c r="CM50" s="222">
        <v>56.8</v>
      </c>
      <c r="CN50" s="314"/>
      <c r="CO50" s="222">
        <v>57.5</v>
      </c>
      <c r="CP50" s="222">
        <v>58.6</v>
      </c>
      <c r="CQ50" s="222">
        <v>56.4</v>
      </c>
      <c r="CR50" s="222">
        <v>56.8</v>
      </c>
      <c r="CS50" s="222">
        <v>56.3</v>
      </c>
      <c r="CT50" s="222">
        <v>56.6</v>
      </c>
      <c r="CU50" s="222">
        <v>56</v>
      </c>
      <c r="CV50" s="222">
        <v>55.2</v>
      </c>
      <c r="CW50" s="222">
        <v>54.1</v>
      </c>
      <c r="CX50" s="222">
        <v>56.3</v>
      </c>
      <c r="CY50" s="222">
        <v>55.2</v>
      </c>
      <c r="CZ50" s="222">
        <v>55.2</v>
      </c>
      <c r="DA50" s="314"/>
      <c r="DB50" s="222">
        <v>55.4</v>
      </c>
      <c r="DC50" s="222">
        <v>55.8</v>
      </c>
      <c r="DD50" s="222">
        <v>54.2</v>
      </c>
      <c r="DE50" s="222">
        <v>54.7</v>
      </c>
      <c r="DF50" s="222">
        <v>55.2</v>
      </c>
      <c r="DG50" s="222">
        <v>55</v>
      </c>
      <c r="DH50" s="222">
        <v>54.3</v>
      </c>
      <c r="DI50" s="222">
        <v>53.5</v>
      </c>
      <c r="DJ50" s="222">
        <v>54.8</v>
      </c>
      <c r="DK50" s="222">
        <v>53.8</v>
      </c>
      <c r="DL50" s="222">
        <v>53.3</v>
      </c>
      <c r="DM50" s="222">
        <v>54.8</v>
      </c>
      <c r="DN50" s="314"/>
      <c r="DO50" s="222">
        <v>53.9</v>
      </c>
      <c r="DP50" s="222">
        <v>53.4</v>
      </c>
      <c r="DQ50" s="222">
        <v>52.3</v>
      </c>
      <c r="DR50" s="222">
        <v>52</v>
      </c>
      <c r="DS50" s="222">
        <v>50</v>
      </c>
      <c r="DT50" s="222">
        <v>50.22</v>
      </c>
      <c r="DU50" s="222">
        <v>50.1</v>
      </c>
      <c r="DV50" s="222">
        <v>50.6</v>
      </c>
      <c r="DW50" s="222">
        <v>52.3</v>
      </c>
      <c r="DX50" s="222">
        <v>51.52</v>
      </c>
      <c r="DY50" s="222">
        <v>50.86</v>
      </c>
      <c r="DZ50" s="222">
        <v>51.79</v>
      </c>
      <c r="EA50" s="314"/>
      <c r="EB50" s="222">
        <v>51.14</v>
      </c>
      <c r="EC50" s="222">
        <v>50.55</v>
      </c>
      <c r="ED50" s="222">
        <v>50.7</v>
      </c>
      <c r="EE50" s="222">
        <v>50.44</v>
      </c>
      <c r="EF50" s="222"/>
      <c r="EG50" s="222"/>
      <c r="EH50" s="222"/>
      <c r="EI50" s="222"/>
      <c r="EJ50" s="222"/>
      <c r="EK50" s="222"/>
      <c r="EL50" s="222"/>
      <c r="EM50" s="222"/>
      <c r="EN50" s="314"/>
    </row>
    <row r="51" spans="1:144" customFormat="1" ht="15" x14ac:dyDescent="0.25">
      <c r="A51" s="311" t="s">
        <v>78</v>
      </c>
      <c r="B51" s="312">
        <v>73.5</v>
      </c>
      <c r="C51" s="312">
        <v>73.3</v>
      </c>
      <c r="D51" s="312">
        <v>72.2</v>
      </c>
      <c r="E51" s="312">
        <v>72.400000000000006</v>
      </c>
      <c r="F51" s="312">
        <v>73.7</v>
      </c>
      <c r="G51" s="312">
        <v>73.599999999999994</v>
      </c>
      <c r="H51" s="312">
        <v>73.8</v>
      </c>
      <c r="I51" s="312">
        <v>72.900000000000006</v>
      </c>
      <c r="J51" s="312">
        <v>74.400000000000006</v>
      </c>
      <c r="K51" s="312">
        <v>75</v>
      </c>
      <c r="L51" s="312">
        <v>72.8</v>
      </c>
      <c r="M51" s="312">
        <v>73.2</v>
      </c>
      <c r="N51" s="315"/>
      <c r="O51" s="312">
        <v>76.7</v>
      </c>
      <c r="P51" s="312">
        <v>77.099999999999994</v>
      </c>
      <c r="Q51" s="312">
        <v>76.900000000000006</v>
      </c>
      <c r="R51" s="312">
        <v>77.2</v>
      </c>
      <c r="S51" s="313">
        <v>78.7</v>
      </c>
      <c r="T51" s="312">
        <v>77</v>
      </c>
      <c r="U51" s="312">
        <v>79.400000000000006</v>
      </c>
      <c r="V51" s="312">
        <v>78.400000000000006</v>
      </c>
      <c r="W51" s="312">
        <v>79.8</v>
      </c>
      <c r="X51" s="312">
        <v>78</v>
      </c>
      <c r="Y51" s="312">
        <v>80.400000000000006</v>
      </c>
      <c r="Z51" s="312">
        <v>80.599999999999994</v>
      </c>
      <c r="AA51" s="315"/>
      <c r="AB51" s="312">
        <v>80.099999999999994</v>
      </c>
      <c r="AC51" s="312">
        <v>79.7</v>
      </c>
      <c r="AD51" s="312">
        <v>78.7</v>
      </c>
      <c r="AE51" s="312">
        <v>79.3</v>
      </c>
      <c r="AF51" s="312">
        <v>78.7</v>
      </c>
      <c r="AG51" s="312">
        <v>79.5</v>
      </c>
      <c r="AH51" s="312">
        <v>80.5</v>
      </c>
      <c r="AI51" s="312">
        <v>81.599999999999994</v>
      </c>
      <c r="AJ51" s="312">
        <v>80.3</v>
      </c>
      <c r="AK51" s="312">
        <v>80.400000000000006</v>
      </c>
      <c r="AL51" s="312">
        <v>81.099999999999994</v>
      </c>
      <c r="AM51" s="312">
        <v>81.599999999999994</v>
      </c>
      <c r="AN51" s="314"/>
      <c r="AO51" s="312">
        <v>80.5</v>
      </c>
      <c r="AP51" s="312">
        <v>81.099999999999994</v>
      </c>
      <c r="AQ51" s="312">
        <v>79.8</v>
      </c>
      <c r="AR51" s="312">
        <v>82.1</v>
      </c>
      <c r="AS51" s="312">
        <v>81</v>
      </c>
      <c r="AT51" s="312">
        <v>81</v>
      </c>
      <c r="AU51" s="312">
        <v>80.099999999999994</v>
      </c>
      <c r="AV51" s="312">
        <v>78.8</v>
      </c>
      <c r="AW51" s="312">
        <v>76.5</v>
      </c>
      <c r="AX51" s="312">
        <v>75.8</v>
      </c>
      <c r="AY51" s="312">
        <v>76.3</v>
      </c>
      <c r="AZ51" s="312">
        <v>75.900000000000006</v>
      </c>
      <c r="BA51" s="314"/>
      <c r="BB51" s="312">
        <v>75.400000000000006</v>
      </c>
      <c r="BC51" s="312">
        <v>76.7</v>
      </c>
      <c r="BD51" s="312">
        <v>76.599999999999994</v>
      </c>
      <c r="BE51" s="312">
        <v>76</v>
      </c>
      <c r="BF51" s="312">
        <v>76.7</v>
      </c>
      <c r="BG51" s="312">
        <v>75.8</v>
      </c>
      <c r="BH51" s="312">
        <v>76.599999999999994</v>
      </c>
      <c r="BI51" s="312">
        <v>77.3</v>
      </c>
      <c r="BJ51" s="312">
        <v>77.5</v>
      </c>
      <c r="BK51" s="222">
        <v>75.099999999999994</v>
      </c>
      <c r="BL51" s="312">
        <v>77.599999999999994</v>
      </c>
      <c r="BM51" s="312">
        <v>78.599999999999994</v>
      </c>
      <c r="BN51" s="314"/>
      <c r="BO51" s="312">
        <v>78.099999999999994</v>
      </c>
      <c r="BP51" s="312">
        <v>77.2</v>
      </c>
      <c r="BQ51" s="312">
        <v>79</v>
      </c>
      <c r="BR51" s="312">
        <v>80.2</v>
      </c>
      <c r="BS51" s="312">
        <v>78.5</v>
      </c>
      <c r="BT51" s="312">
        <v>77.599999999999994</v>
      </c>
      <c r="BU51" s="312">
        <v>80.5</v>
      </c>
      <c r="BV51" s="312">
        <v>75.8</v>
      </c>
      <c r="BW51" s="312">
        <v>75.2</v>
      </c>
      <c r="BX51" s="222">
        <v>75.2</v>
      </c>
      <c r="BY51" s="312">
        <v>73.7</v>
      </c>
      <c r="BZ51" s="312">
        <v>73.3</v>
      </c>
      <c r="CA51" s="314"/>
      <c r="CB51" s="312">
        <v>73.3</v>
      </c>
      <c r="CC51" s="312">
        <v>72.599999999999994</v>
      </c>
      <c r="CD51" s="312">
        <v>73.3</v>
      </c>
      <c r="CE51" s="312">
        <v>72.900000000000006</v>
      </c>
      <c r="CF51" s="312">
        <v>72.8</v>
      </c>
      <c r="CG51" s="312">
        <v>70.400000000000006</v>
      </c>
      <c r="CH51" s="312">
        <v>72.5</v>
      </c>
      <c r="CI51" s="312">
        <v>71.5</v>
      </c>
      <c r="CJ51" s="312">
        <v>69.8</v>
      </c>
      <c r="CK51" s="222">
        <v>70.8</v>
      </c>
      <c r="CL51" s="222">
        <v>70.400000000000006</v>
      </c>
      <c r="CM51" s="312">
        <v>70.2</v>
      </c>
      <c r="CN51" s="314"/>
      <c r="CO51" s="312">
        <v>70</v>
      </c>
      <c r="CP51" s="312">
        <v>70.900000000000006</v>
      </c>
      <c r="CQ51" s="312">
        <v>68.8</v>
      </c>
      <c r="CR51" s="312">
        <v>70.099999999999994</v>
      </c>
      <c r="CS51" s="312">
        <v>68.3</v>
      </c>
      <c r="CT51" s="312">
        <v>68.900000000000006</v>
      </c>
      <c r="CU51" s="312">
        <v>70.099999999999994</v>
      </c>
      <c r="CV51" s="312">
        <v>67.2</v>
      </c>
      <c r="CW51" s="312">
        <v>69</v>
      </c>
      <c r="CX51" s="222">
        <v>68.099999999999994</v>
      </c>
      <c r="CY51" s="222">
        <v>68.2</v>
      </c>
      <c r="CZ51" s="312">
        <v>67.8</v>
      </c>
      <c r="DA51" s="314"/>
      <c r="DB51" s="312">
        <v>70.099999999999994</v>
      </c>
      <c r="DC51" s="312">
        <v>68.599999999999994</v>
      </c>
      <c r="DD51" s="312">
        <v>68.900000000000006</v>
      </c>
      <c r="DE51" s="312">
        <v>69.7</v>
      </c>
      <c r="DF51" s="312">
        <v>67.5</v>
      </c>
      <c r="DG51" s="312">
        <v>66.400000000000006</v>
      </c>
      <c r="DH51" s="312">
        <v>66.400000000000006</v>
      </c>
      <c r="DI51" s="312">
        <v>68.3</v>
      </c>
      <c r="DJ51" s="312">
        <v>67.5</v>
      </c>
      <c r="DK51" s="222">
        <v>66</v>
      </c>
      <c r="DL51" s="222">
        <v>65.7</v>
      </c>
      <c r="DM51" s="312">
        <v>67</v>
      </c>
      <c r="DN51" s="314"/>
      <c r="DO51" s="312">
        <v>67.3</v>
      </c>
      <c r="DP51" s="312">
        <v>68.3</v>
      </c>
      <c r="DQ51" s="312">
        <v>67.7</v>
      </c>
      <c r="DR51" s="312">
        <v>67.400000000000006</v>
      </c>
      <c r="DS51" s="312">
        <v>65.7</v>
      </c>
      <c r="DT51" s="312">
        <v>65.89</v>
      </c>
      <c r="DU51" s="312">
        <v>65.81</v>
      </c>
      <c r="DV51" s="312">
        <v>65.56</v>
      </c>
      <c r="DW51" s="312">
        <v>65.599999999999994</v>
      </c>
      <c r="DX51" s="222">
        <v>64.11</v>
      </c>
      <c r="DY51" s="222">
        <v>64.5</v>
      </c>
      <c r="DZ51" s="312">
        <v>63.55</v>
      </c>
      <c r="EA51" s="314"/>
      <c r="EB51" s="312">
        <v>63</v>
      </c>
      <c r="EC51" s="312">
        <v>65.540000000000006</v>
      </c>
      <c r="ED51" s="312">
        <v>65.599999999999994</v>
      </c>
      <c r="EE51" s="312">
        <v>64.63</v>
      </c>
      <c r="EF51" s="312"/>
      <c r="EG51" s="312"/>
      <c r="EH51" s="312"/>
      <c r="EI51" s="312"/>
      <c r="EJ51" s="312"/>
      <c r="EK51" s="222"/>
      <c r="EL51" s="222"/>
      <c r="EM51" s="312"/>
      <c r="EN51" s="314"/>
    </row>
    <row r="52" spans="1:144" customFormat="1" ht="15" x14ac:dyDescent="0.25">
      <c r="A52" s="311" t="s">
        <v>79</v>
      </c>
      <c r="B52" s="312">
        <v>74.8</v>
      </c>
      <c r="C52" s="312">
        <v>75.099999999999994</v>
      </c>
      <c r="D52" s="312">
        <v>74.599999999999994</v>
      </c>
      <c r="E52" s="312">
        <v>75.7</v>
      </c>
      <c r="F52" s="312">
        <v>77.7</v>
      </c>
      <c r="G52" s="312">
        <v>78.599999999999994</v>
      </c>
      <c r="H52" s="312">
        <v>80.3</v>
      </c>
      <c r="I52" s="312">
        <v>78.8</v>
      </c>
      <c r="J52" s="312">
        <v>77.5</v>
      </c>
      <c r="K52" s="312">
        <v>78.5</v>
      </c>
      <c r="L52" s="312">
        <v>81.2</v>
      </c>
      <c r="M52" s="312">
        <v>79.3</v>
      </c>
      <c r="N52" s="315"/>
      <c r="O52" s="312">
        <v>79.7</v>
      </c>
      <c r="P52" s="312">
        <v>82.2</v>
      </c>
      <c r="Q52" s="312">
        <v>80.2</v>
      </c>
      <c r="R52" s="312">
        <v>80.400000000000006</v>
      </c>
      <c r="S52" s="313">
        <v>79.599999999999994</v>
      </c>
      <c r="T52" s="312">
        <v>80.900000000000006</v>
      </c>
      <c r="U52" s="312">
        <v>83.8</v>
      </c>
      <c r="V52" s="312">
        <v>82.3</v>
      </c>
      <c r="W52" s="312">
        <v>81.7</v>
      </c>
      <c r="X52" s="312">
        <v>83.6</v>
      </c>
      <c r="Y52" s="312">
        <v>83.1</v>
      </c>
      <c r="Z52" s="312">
        <v>83.1</v>
      </c>
      <c r="AA52" s="315"/>
      <c r="AB52" s="312">
        <v>83.9</v>
      </c>
      <c r="AC52" s="312">
        <v>81.599999999999994</v>
      </c>
      <c r="AD52" s="312">
        <v>81.5</v>
      </c>
      <c r="AE52" s="312">
        <v>80.8</v>
      </c>
      <c r="AF52" s="312">
        <v>82.5</v>
      </c>
      <c r="AG52" s="312">
        <v>83.5</v>
      </c>
      <c r="AH52" s="312">
        <v>82.8</v>
      </c>
      <c r="AI52" s="312">
        <v>82.1</v>
      </c>
      <c r="AJ52" s="312">
        <v>83.4</v>
      </c>
      <c r="AK52" s="312">
        <v>82.6</v>
      </c>
      <c r="AL52" s="312">
        <v>82.6</v>
      </c>
      <c r="AM52" s="312">
        <v>83</v>
      </c>
      <c r="AN52" s="314"/>
      <c r="AO52" s="312">
        <v>81.3</v>
      </c>
      <c r="AP52" s="312">
        <v>81.3</v>
      </c>
      <c r="AQ52" s="312">
        <v>81.2</v>
      </c>
      <c r="AR52" s="312">
        <v>82.2</v>
      </c>
      <c r="AS52" s="312">
        <v>82.3</v>
      </c>
      <c r="AT52" s="312">
        <v>83.2</v>
      </c>
      <c r="AU52" s="312">
        <v>79.099999999999994</v>
      </c>
      <c r="AV52" s="312">
        <v>79.7</v>
      </c>
      <c r="AW52" s="312">
        <v>79</v>
      </c>
      <c r="AX52" s="312">
        <v>80</v>
      </c>
      <c r="AY52" s="312">
        <v>80.5</v>
      </c>
      <c r="AZ52" s="312">
        <v>80.8</v>
      </c>
      <c r="BA52" s="314"/>
      <c r="BB52" s="312">
        <v>81</v>
      </c>
      <c r="BC52" s="312">
        <v>84.1</v>
      </c>
      <c r="BD52" s="312">
        <v>81.3</v>
      </c>
      <c r="BE52" s="312">
        <v>80.5</v>
      </c>
      <c r="BF52" s="312">
        <v>77.900000000000006</v>
      </c>
      <c r="BG52" s="312">
        <v>79.7</v>
      </c>
      <c r="BH52" s="312">
        <v>81.8</v>
      </c>
      <c r="BI52" s="312">
        <v>81.2</v>
      </c>
      <c r="BJ52" s="312">
        <v>81.900000000000006</v>
      </c>
      <c r="BK52" s="312">
        <v>81</v>
      </c>
      <c r="BL52" s="312">
        <v>82.5</v>
      </c>
      <c r="BM52" s="312">
        <v>84.4</v>
      </c>
      <c r="BN52" s="314"/>
      <c r="BO52" s="312">
        <v>84.3</v>
      </c>
      <c r="BP52" s="312">
        <v>82.4</v>
      </c>
      <c r="BQ52" s="312">
        <v>85.3</v>
      </c>
      <c r="BR52" s="312">
        <v>86.7</v>
      </c>
      <c r="BS52" s="312">
        <v>82.3</v>
      </c>
      <c r="BT52" s="312">
        <v>84.7</v>
      </c>
      <c r="BU52" s="312">
        <v>83.9</v>
      </c>
      <c r="BV52" s="312">
        <v>83.2</v>
      </c>
      <c r="BW52" s="312">
        <v>82.4</v>
      </c>
      <c r="BX52" s="312">
        <v>84.2</v>
      </c>
      <c r="BY52" s="312">
        <v>82.8</v>
      </c>
      <c r="BZ52" s="312">
        <v>82.7</v>
      </c>
      <c r="CA52" s="314"/>
      <c r="CB52" s="312">
        <v>84</v>
      </c>
      <c r="CC52" s="312">
        <v>79.099999999999994</v>
      </c>
      <c r="CD52" s="312">
        <v>81.599999999999994</v>
      </c>
      <c r="CE52" s="312">
        <v>80.7</v>
      </c>
      <c r="CF52" s="312">
        <v>80</v>
      </c>
      <c r="CG52" s="312">
        <v>78.5</v>
      </c>
      <c r="CH52" s="312">
        <v>77.2</v>
      </c>
      <c r="CI52" s="312">
        <v>77.8</v>
      </c>
      <c r="CJ52" s="312">
        <v>77</v>
      </c>
      <c r="CK52" s="312">
        <v>77.400000000000006</v>
      </c>
      <c r="CL52" s="312">
        <v>79</v>
      </c>
      <c r="CM52" s="312">
        <v>77.3</v>
      </c>
      <c r="CN52" s="314"/>
      <c r="CO52" s="312">
        <v>76.599999999999994</v>
      </c>
      <c r="CP52" s="312">
        <v>75.3</v>
      </c>
      <c r="CQ52" s="312">
        <v>77.3</v>
      </c>
      <c r="CR52" s="312">
        <v>74.400000000000006</v>
      </c>
      <c r="CS52" s="312">
        <v>76.900000000000006</v>
      </c>
      <c r="CT52" s="312">
        <v>76.2</v>
      </c>
      <c r="CU52" s="312">
        <v>76.599999999999994</v>
      </c>
      <c r="CV52" s="312">
        <v>76.7</v>
      </c>
      <c r="CW52" s="312">
        <v>74.7</v>
      </c>
      <c r="CX52" s="312">
        <v>76.900000000000006</v>
      </c>
      <c r="CY52" s="312">
        <v>77.400000000000006</v>
      </c>
      <c r="CZ52" s="312">
        <v>78.599999999999994</v>
      </c>
      <c r="DA52" s="314"/>
      <c r="DB52" s="312">
        <v>75.2</v>
      </c>
      <c r="DC52" s="312">
        <v>75.599999999999994</v>
      </c>
      <c r="DD52" s="312">
        <v>74.7</v>
      </c>
      <c r="DE52" s="312">
        <v>77.3</v>
      </c>
      <c r="DF52" s="312">
        <v>77.2</v>
      </c>
      <c r="DG52" s="312">
        <v>76.7</v>
      </c>
      <c r="DH52" s="312">
        <v>77.5</v>
      </c>
      <c r="DI52" s="312">
        <v>74.599999999999994</v>
      </c>
      <c r="DJ52" s="312">
        <v>77.900000000000006</v>
      </c>
      <c r="DK52" s="312">
        <v>74.900000000000006</v>
      </c>
      <c r="DL52" s="312">
        <v>75.900000000000006</v>
      </c>
      <c r="DM52" s="312">
        <v>77.5</v>
      </c>
      <c r="DN52" s="314"/>
      <c r="DO52" s="312">
        <v>78.5</v>
      </c>
      <c r="DP52" s="312">
        <v>74.099999999999994</v>
      </c>
      <c r="DQ52" s="312">
        <v>77</v>
      </c>
      <c r="DR52" s="312">
        <v>77.2</v>
      </c>
      <c r="DS52" s="312">
        <v>74.8</v>
      </c>
      <c r="DT52" s="312">
        <v>75.09</v>
      </c>
      <c r="DU52" s="312">
        <v>74.430000000000007</v>
      </c>
      <c r="DV52" s="312">
        <v>76.56</v>
      </c>
      <c r="DW52" s="312">
        <v>72.739999999999995</v>
      </c>
      <c r="DX52" s="312">
        <v>73.3</v>
      </c>
      <c r="DY52" s="312">
        <v>73.89</v>
      </c>
      <c r="DZ52" s="312">
        <v>73.89</v>
      </c>
      <c r="EA52" s="314"/>
      <c r="EB52" s="312">
        <v>73.73</v>
      </c>
      <c r="EC52" s="312">
        <v>72.010000000000005</v>
      </c>
      <c r="ED52" s="312">
        <v>70.900000000000006</v>
      </c>
      <c r="EE52" s="312">
        <v>70.290000000000006</v>
      </c>
      <c r="EF52" s="312"/>
      <c r="EG52" s="312"/>
      <c r="EH52" s="312"/>
      <c r="EI52" s="312"/>
      <c r="EJ52" s="312"/>
      <c r="EK52" s="312"/>
      <c r="EL52" s="312"/>
      <c r="EM52" s="312"/>
      <c r="EN52" s="314"/>
    </row>
    <row r="53" spans="1:144" ht="15" x14ac:dyDescent="0.25">
      <c r="A53" s="160" t="s">
        <v>80</v>
      </c>
      <c r="B53" s="222">
        <v>2.2000000000000002</v>
      </c>
      <c r="C53" s="222">
        <v>2.1</v>
      </c>
      <c r="D53" s="222">
        <v>2.2000000000000002</v>
      </c>
      <c r="E53" s="222">
        <v>2.4</v>
      </c>
      <c r="F53" s="222">
        <v>2.2000000000000002</v>
      </c>
      <c r="G53" s="222">
        <v>2.1</v>
      </c>
      <c r="H53" s="222">
        <v>2</v>
      </c>
      <c r="I53" s="222">
        <v>2</v>
      </c>
      <c r="J53" s="222">
        <v>2</v>
      </c>
      <c r="K53" s="222">
        <v>2.1</v>
      </c>
      <c r="L53" s="222">
        <v>2</v>
      </c>
      <c r="M53" s="222">
        <v>2</v>
      </c>
      <c r="N53" s="64"/>
      <c r="O53" s="222">
        <v>2.1</v>
      </c>
      <c r="P53" s="222">
        <v>2</v>
      </c>
      <c r="Q53" s="222">
        <v>2.1</v>
      </c>
      <c r="R53" s="222">
        <v>2.1</v>
      </c>
      <c r="S53" s="223">
        <v>1.8</v>
      </c>
      <c r="T53" s="222">
        <v>1.7</v>
      </c>
      <c r="U53" s="222">
        <v>1.7</v>
      </c>
      <c r="V53" s="222">
        <v>1.9</v>
      </c>
      <c r="W53" s="222">
        <v>2</v>
      </c>
      <c r="X53" s="222">
        <v>2.1</v>
      </c>
      <c r="Y53" s="222">
        <v>2.2999999999999998</v>
      </c>
      <c r="Z53" s="222">
        <v>2.4</v>
      </c>
      <c r="AA53" s="64"/>
      <c r="AB53" s="222">
        <v>2.7</v>
      </c>
      <c r="AC53" s="222">
        <v>2.6</v>
      </c>
      <c r="AD53" s="222">
        <v>2.9</v>
      </c>
      <c r="AE53" s="222">
        <v>3</v>
      </c>
      <c r="AF53" s="222">
        <v>3.1</v>
      </c>
      <c r="AG53" s="222">
        <v>3.3</v>
      </c>
      <c r="AH53" s="222">
        <v>3.4</v>
      </c>
      <c r="AI53" s="222">
        <v>3.4</v>
      </c>
      <c r="AJ53" s="222">
        <v>3.8</v>
      </c>
      <c r="AK53" s="222">
        <v>3.8</v>
      </c>
      <c r="AL53" s="222">
        <v>3.9</v>
      </c>
      <c r="AM53" s="222">
        <v>4</v>
      </c>
      <c r="AN53" s="217"/>
      <c r="AO53" s="222">
        <v>4.5</v>
      </c>
      <c r="AP53" s="222">
        <v>4.4000000000000004</v>
      </c>
      <c r="AQ53" s="222">
        <v>4.9000000000000004</v>
      </c>
      <c r="AR53" s="222">
        <v>5</v>
      </c>
      <c r="AS53" s="222">
        <v>5</v>
      </c>
      <c r="AT53" s="222">
        <v>4.9000000000000004</v>
      </c>
      <c r="AU53" s="222">
        <v>5</v>
      </c>
      <c r="AV53" s="222">
        <v>5.0999999999999996</v>
      </c>
      <c r="AW53" s="222">
        <v>5.5</v>
      </c>
      <c r="AX53" s="222">
        <v>5.4</v>
      </c>
      <c r="AY53" s="222">
        <v>5.6</v>
      </c>
      <c r="AZ53" s="222">
        <v>5.9</v>
      </c>
      <c r="BA53" s="217"/>
      <c r="BB53" s="222">
        <v>6</v>
      </c>
      <c r="BC53" s="222">
        <v>6.2</v>
      </c>
      <c r="BD53" s="222">
        <v>6.2</v>
      </c>
      <c r="BE53" s="222">
        <v>6.4</v>
      </c>
      <c r="BF53" s="222">
        <v>6.6</v>
      </c>
      <c r="BG53" s="222">
        <v>6.7</v>
      </c>
      <c r="BH53" s="222">
        <v>7.2</v>
      </c>
      <c r="BI53" s="222">
        <v>7.2</v>
      </c>
      <c r="BJ53" s="222">
        <v>7.7</v>
      </c>
      <c r="BK53" s="222">
        <v>7.5</v>
      </c>
      <c r="BL53" s="222">
        <v>7.6</v>
      </c>
      <c r="BM53" s="222">
        <v>7.8</v>
      </c>
      <c r="BN53" s="217"/>
      <c r="BO53" s="222">
        <v>8</v>
      </c>
      <c r="BP53" s="222">
        <v>7.1</v>
      </c>
      <c r="BQ53" s="222">
        <v>7.4</v>
      </c>
      <c r="BR53" s="222">
        <v>7.1</v>
      </c>
      <c r="BS53" s="222">
        <v>6.9</v>
      </c>
      <c r="BT53" s="222">
        <v>7</v>
      </c>
      <c r="BU53" s="222">
        <v>8.1</v>
      </c>
      <c r="BV53" s="222">
        <v>8.5</v>
      </c>
      <c r="BW53" s="222">
        <v>8.6999999999999993</v>
      </c>
      <c r="BX53" s="222">
        <v>7.6</v>
      </c>
      <c r="BY53" s="222">
        <v>6.8</v>
      </c>
      <c r="BZ53" s="222">
        <v>6.2</v>
      </c>
      <c r="CA53" s="217"/>
      <c r="CB53" s="222">
        <v>5.8</v>
      </c>
      <c r="CC53" s="222">
        <v>5.0999999999999996</v>
      </c>
      <c r="CD53" s="222">
        <v>5.0999999999999996</v>
      </c>
      <c r="CE53" s="222">
        <v>5.0999999999999996</v>
      </c>
      <c r="CF53" s="222">
        <v>4.7</v>
      </c>
      <c r="CG53" s="222">
        <v>4.3</v>
      </c>
      <c r="CH53" s="222">
        <v>3.9</v>
      </c>
      <c r="CI53" s="222">
        <v>3.5</v>
      </c>
      <c r="CJ53" s="222">
        <v>3.5</v>
      </c>
      <c r="CK53" s="222">
        <v>3.4</v>
      </c>
      <c r="CL53" s="222">
        <v>3.1</v>
      </c>
      <c r="CM53" s="222">
        <v>3.3</v>
      </c>
      <c r="CN53" s="217"/>
      <c r="CO53" s="222">
        <v>3.2</v>
      </c>
      <c r="CP53" s="222">
        <v>2.8</v>
      </c>
      <c r="CQ53" s="222">
        <v>2.9</v>
      </c>
      <c r="CR53" s="222">
        <v>3.1</v>
      </c>
      <c r="CS53" s="222">
        <v>2.9</v>
      </c>
      <c r="CT53" s="222">
        <v>3</v>
      </c>
      <c r="CU53" s="222">
        <v>2.9</v>
      </c>
      <c r="CV53" s="222">
        <v>2.8</v>
      </c>
      <c r="CW53" s="222">
        <v>2.8</v>
      </c>
      <c r="CX53" s="222">
        <v>2.9</v>
      </c>
      <c r="CY53" s="222">
        <v>2.7</v>
      </c>
      <c r="CZ53" s="222">
        <v>2.7</v>
      </c>
      <c r="DA53" s="217"/>
      <c r="DB53" s="222">
        <v>2.8</v>
      </c>
      <c r="DC53" s="222">
        <v>2.6</v>
      </c>
      <c r="DD53" s="222">
        <v>2.7</v>
      </c>
      <c r="DE53" s="222">
        <v>2.95</v>
      </c>
      <c r="DF53" s="222">
        <v>2.9</v>
      </c>
      <c r="DG53" s="222">
        <v>2.7</v>
      </c>
      <c r="DH53" s="222">
        <v>2.8</v>
      </c>
      <c r="DI53" s="222">
        <v>2.76</v>
      </c>
      <c r="DJ53" s="222">
        <v>2.8</v>
      </c>
      <c r="DK53" s="222">
        <v>2.79</v>
      </c>
      <c r="DL53" s="222">
        <v>2.5</v>
      </c>
      <c r="DM53" s="222">
        <v>2.56</v>
      </c>
      <c r="DN53" s="217"/>
      <c r="DO53" s="222">
        <v>2.63</v>
      </c>
      <c r="DP53" s="222">
        <v>2.5299999999999998</v>
      </c>
      <c r="DQ53" s="222">
        <v>2.68</v>
      </c>
      <c r="DR53" s="222">
        <v>2.78</v>
      </c>
      <c r="DS53" s="222">
        <v>2.6</v>
      </c>
      <c r="DT53" s="222">
        <v>2.6</v>
      </c>
      <c r="DU53" s="222">
        <v>2.7</v>
      </c>
      <c r="DV53" s="222">
        <v>2.71</v>
      </c>
      <c r="DW53" s="222">
        <v>2.7</v>
      </c>
      <c r="DX53" s="222">
        <v>2.68</v>
      </c>
      <c r="DY53" s="222">
        <v>2.66</v>
      </c>
      <c r="DZ53" s="222">
        <v>2.61</v>
      </c>
      <c r="EA53" s="217"/>
      <c r="EB53" s="222">
        <v>2.59</v>
      </c>
      <c r="EC53" s="222">
        <v>2.52</v>
      </c>
      <c r="ED53" s="222">
        <v>2.52</v>
      </c>
      <c r="EE53" s="222">
        <v>2.57</v>
      </c>
      <c r="EF53" s="222"/>
      <c r="EG53" s="222"/>
      <c r="EH53" s="222"/>
      <c r="EI53" s="222"/>
      <c r="EJ53" s="222"/>
      <c r="EK53" s="222"/>
      <c r="EL53" s="222"/>
      <c r="EM53" s="222"/>
      <c r="EN53" s="217"/>
    </row>
    <row r="54" spans="1:144" ht="15" customHeight="1" x14ac:dyDescent="0.25">
      <c r="A54" s="160" t="s">
        <v>62</v>
      </c>
      <c r="B54" s="203"/>
      <c r="C54" s="160"/>
      <c r="D54" s="160"/>
      <c r="E54" s="160"/>
      <c r="F54" s="160"/>
      <c r="G54" s="160"/>
      <c r="H54" s="160"/>
      <c r="I54" s="160"/>
      <c r="J54" s="203"/>
      <c r="K54" s="203"/>
      <c r="L54" s="203"/>
      <c r="M54" s="203"/>
      <c r="N54" s="203"/>
      <c r="O54" s="203"/>
      <c r="P54" s="204"/>
      <c r="Q54" s="203"/>
      <c r="R54" s="203"/>
      <c r="S54" s="203"/>
      <c r="T54" s="205"/>
      <c r="U54" s="205"/>
      <c r="V54" s="205"/>
      <c r="W54" s="205"/>
      <c r="X54" s="205"/>
      <c r="Y54" s="205"/>
      <c r="Z54" s="205"/>
      <c r="AA54" s="64"/>
      <c r="AB54" s="205"/>
      <c r="AC54" s="205"/>
      <c r="AD54" s="205"/>
      <c r="AE54" s="205"/>
      <c r="AF54" s="205"/>
      <c r="AG54" s="205"/>
      <c r="AH54" s="205"/>
      <c r="AI54" s="205"/>
      <c r="AJ54" s="205"/>
      <c r="AK54" s="205"/>
      <c r="AL54" s="205"/>
      <c r="AM54" s="205"/>
      <c r="AN54" s="217"/>
      <c r="AO54" s="205"/>
      <c r="AP54" s="205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17"/>
      <c r="BB54" s="205"/>
      <c r="BC54" s="205"/>
      <c r="BD54" s="205"/>
      <c r="BE54" s="205"/>
      <c r="BF54" s="205"/>
      <c r="BG54" s="205"/>
      <c r="BH54" s="205"/>
      <c r="BI54" s="205"/>
      <c r="BJ54" s="205"/>
      <c r="BK54" s="205"/>
      <c r="BL54" s="205"/>
      <c r="BM54" s="205"/>
      <c r="BN54" s="217"/>
      <c r="BO54" s="205"/>
      <c r="BP54" s="205"/>
      <c r="BQ54" s="205"/>
      <c r="BR54" s="205"/>
      <c r="BS54" s="205"/>
      <c r="BT54" s="205"/>
      <c r="BU54" s="205"/>
      <c r="BV54" s="205"/>
      <c r="BW54" s="205"/>
      <c r="BX54" s="205"/>
      <c r="BY54" s="205"/>
      <c r="BZ54" s="205"/>
      <c r="CA54" s="217"/>
      <c r="CB54" s="205"/>
      <c r="CC54" s="205"/>
      <c r="CD54" s="205"/>
      <c r="CE54" s="205"/>
      <c r="CF54" s="205"/>
      <c r="CG54" s="205"/>
      <c r="CH54" s="205"/>
      <c r="CI54" s="205"/>
      <c r="CJ54" s="205"/>
      <c r="CK54" s="205"/>
      <c r="CL54" s="205"/>
      <c r="CM54" s="205"/>
      <c r="CN54" s="217"/>
      <c r="CO54" s="205"/>
      <c r="CP54" s="205"/>
      <c r="CQ54" s="205"/>
      <c r="CR54" s="205"/>
      <c r="CS54" s="205"/>
      <c r="CT54" s="205"/>
      <c r="CU54" s="205"/>
      <c r="CV54" s="205"/>
      <c r="CW54" s="205"/>
      <c r="CX54" s="205"/>
      <c r="CY54" s="205"/>
      <c r="CZ54" s="205"/>
      <c r="DA54" s="217"/>
      <c r="DB54" s="205"/>
      <c r="DC54" s="205"/>
      <c r="DD54" s="205"/>
      <c r="DE54" s="205"/>
      <c r="DF54" s="205"/>
      <c r="DG54" s="205"/>
      <c r="DH54" s="205"/>
      <c r="DI54" s="205"/>
      <c r="DJ54" s="205"/>
      <c r="DK54" s="205"/>
      <c r="DL54" s="205"/>
      <c r="DM54" s="205"/>
      <c r="DN54" s="217"/>
      <c r="DO54" s="205"/>
      <c r="DP54" s="205"/>
      <c r="DQ54" s="205"/>
      <c r="DR54" s="205"/>
      <c r="DS54" s="205"/>
      <c r="DT54" s="205"/>
      <c r="DU54" s="205"/>
      <c r="DV54" s="205"/>
      <c r="DW54" s="205"/>
      <c r="DX54" s="205"/>
      <c r="DY54" s="205"/>
      <c r="DZ54" s="205"/>
      <c r="EA54" s="217"/>
      <c r="EB54" s="205"/>
      <c r="EC54" s="205"/>
      <c r="ED54" s="205"/>
      <c r="EE54" s="205"/>
      <c r="EF54" s="205"/>
      <c r="EG54" s="205"/>
      <c r="EH54" s="205"/>
      <c r="EI54" s="205"/>
      <c r="EJ54" s="205"/>
      <c r="EK54" s="205"/>
      <c r="EL54" s="205"/>
      <c r="EM54" s="205"/>
      <c r="EN54" s="217"/>
    </row>
    <row r="55" spans="1:144" ht="15" customHeight="1" x14ac:dyDescent="0.2">
      <c r="A55" s="355">
        <v>1600</v>
      </c>
      <c r="B55" s="207">
        <v>20</v>
      </c>
      <c r="C55" s="241">
        <v>20.399999999999999</v>
      </c>
      <c r="D55" s="241">
        <v>20.6</v>
      </c>
      <c r="E55" s="241">
        <v>21.2</v>
      </c>
      <c r="F55" s="241">
        <v>22</v>
      </c>
      <c r="G55" s="241">
        <v>24.3</v>
      </c>
      <c r="H55" s="241">
        <v>24.3</v>
      </c>
      <c r="I55" s="241">
        <v>23.6</v>
      </c>
      <c r="J55" s="207">
        <v>22.2</v>
      </c>
      <c r="K55" s="207">
        <v>21.6</v>
      </c>
      <c r="L55" s="207">
        <v>21.8</v>
      </c>
      <c r="M55" s="207">
        <v>22.5</v>
      </c>
      <c r="N55" s="83"/>
      <c r="O55" s="207">
        <v>22.7</v>
      </c>
      <c r="P55" s="207">
        <v>22.6</v>
      </c>
      <c r="Q55" s="207">
        <v>22</v>
      </c>
      <c r="R55" s="207">
        <v>22.1</v>
      </c>
      <c r="S55" s="207">
        <v>22.7</v>
      </c>
      <c r="T55" s="207">
        <v>24.5</v>
      </c>
      <c r="U55" s="207">
        <v>24.5</v>
      </c>
      <c r="V55" s="207">
        <v>24.3</v>
      </c>
      <c r="W55" s="207">
        <v>22.8</v>
      </c>
      <c r="X55" s="207">
        <v>22.5</v>
      </c>
      <c r="Y55" s="207">
        <v>22.8</v>
      </c>
      <c r="Z55" s="207">
        <v>22.8</v>
      </c>
      <c r="AA55" s="83"/>
      <c r="AB55" s="207">
        <v>22.6</v>
      </c>
      <c r="AC55" s="207">
        <v>21.9</v>
      </c>
      <c r="AD55" s="207">
        <v>20.7</v>
      </c>
      <c r="AE55" s="207">
        <v>20</v>
      </c>
      <c r="AF55" s="207">
        <v>20.399999999999999</v>
      </c>
      <c r="AG55" s="207">
        <v>21.5</v>
      </c>
      <c r="AH55" s="207">
        <v>22.4</v>
      </c>
      <c r="AI55" s="207">
        <v>23.1</v>
      </c>
      <c r="AJ55" s="207">
        <v>23.5</v>
      </c>
      <c r="AK55" s="207">
        <v>23.6</v>
      </c>
      <c r="AL55" s="207">
        <v>23.8</v>
      </c>
      <c r="AM55" s="207">
        <v>23.8</v>
      </c>
      <c r="AN55" s="217"/>
      <c r="AO55" s="207">
        <v>22.7</v>
      </c>
      <c r="AP55" s="207">
        <v>20.9</v>
      </c>
      <c r="AQ55" s="207">
        <v>19</v>
      </c>
      <c r="AR55" s="207">
        <v>18.2</v>
      </c>
      <c r="AS55" s="207">
        <v>18.2</v>
      </c>
      <c r="AT55" s="207">
        <v>18.600000000000001</v>
      </c>
      <c r="AU55" s="207">
        <v>18.2</v>
      </c>
      <c r="AV55" s="207">
        <v>18.2</v>
      </c>
      <c r="AW55" s="207">
        <v>18.100000000000001</v>
      </c>
      <c r="AX55" s="207">
        <v>17.8</v>
      </c>
      <c r="AY55" s="207">
        <v>17.8</v>
      </c>
      <c r="AZ55" s="207">
        <v>17.8</v>
      </c>
      <c r="BA55" s="217"/>
      <c r="BB55" s="207">
        <v>17</v>
      </c>
      <c r="BC55" s="207">
        <v>15.9</v>
      </c>
      <c r="BD55" s="207">
        <v>14.9</v>
      </c>
      <c r="BE55" s="207">
        <v>14.3</v>
      </c>
      <c r="BF55" s="207">
        <v>14.2</v>
      </c>
      <c r="BG55" s="207">
        <v>14</v>
      </c>
      <c r="BH55" s="207">
        <v>13.9</v>
      </c>
      <c r="BI55" s="207">
        <v>13.8</v>
      </c>
      <c r="BJ55" s="207">
        <v>13.6</v>
      </c>
      <c r="BK55" s="207">
        <v>13.6</v>
      </c>
      <c r="BL55" s="207">
        <v>13.7</v>
      </c>
      <c r="BM55" s="207">
        <v>13.4</v>
      </c>
      <c r="BN55" s="217"/>
      <c r="BO55" s="207">
        <v>13</v>
      </c>
      <c r="BP55" s="207">
        <v>12.8</v>
      </c>
      <c r="BQ55" s="207">
        <v>12.7</v>
      </c>
      <c r="BR55" s="207">
        <v>12.9</v>
      </c>
      <c r="BS55" s="207">
        <v>13.5</v>
      </c>
      <c r="BT55" s="207">
        <v>14.3</v>
      </c>
      <c r="BU55" s="207">
        <v>14.8</v>
      </c>
      <c r="BV55" s="207">
        <v>14.8</v>
      </c>
      <c r="BW55" s="207">
        <v>14.9</v>
      </c>
      <c r="BX55" s="207">
        <v>14.8</v>
      </c>
      <c r="BY55" s="207">
        <v>14.9</v>
      </c>
      <c r="BZ55" s="207">
        <v>15</v>
      </c>
      <c r="CA55" s="217"/>
      <c r="CB55" s="207">
        <v>15</v>
      </c>
      <c r="CC55" s="207">
        <v>14.6</v>
      </c>
      <c r="CD55" s="207">
        <v>14.3</v>
      </c>
      <c r="CE55" s="207">
        <v>14.2</v>
      </c>
      <c r="CF55" s="207">
        <v>14.3</v>
      </c>
      <c r="CG55" s="207">
        <v>14.3</v>
      </c>
      <c r="CH55" s="207">
        <v>14.2</v>
      </c>
      <c r="CI55" s="207">
        <v>14</v>
      </c>
      <c r="CJ55" s="207">
        <v>13.9</v>
      </c>
      <c r="CK55" s="207">
        <v>13.9</v>
      </c>
      <c r="CL55" s="207">
        <v>13.9</v>
      </c>
      <c r="CM55" s="207">
        <v>14.1</v>
      </c>
      <c r="CN55" s="217"/>
      <c r="CO55" s="207">
        <v>14.1</v>
      </c>
      <c r="CP55" s="207">
        <v>13.9</v>
      </c>
      <c r="CQ55" s="207">
        <v>13.3</v>
      </c>
      <c r="CR55" s="207">
        <v>13.1</v>
      </c>
      <c r="CS55" s="207">
        <v>13</v>
      </c>
      <c r="CT55" s="207">
        <v>13</v>
      </c>
      <c r="CU55" s="207">
        <v>12.8</v>
      </c>
      <c r="CV55" s="207">
        <v>12.6</v>
      </c>
      <c r="CW55" s="207">
        <v>12.6</v>
      </c>
      <c r="CX55" s="207">
        <v>12.5</v>
      </c>
      <c r="CY55" s="207">
        <v>12.6</v>
      </c>
      <c r="CZ55" s="207">
        <v>12.5</v>
      </c>
      <c r="DA55" s="217"/>
      <c r="DB55" s="207">
        <v>12.7</v>
      </c>
      <c r="DC55" s="207">
        <v>12.5</v>
      </c>
      <c r="DD55" s="207">
        <v>12.2</v>
      </c>
      <c r="DE55" s="207">
        <v>12</v>
      </c>
      <c r="DF55" s="207">
        <v>12</v>
      </c>
      <c r="DG55" s="207">
        <v>12.4</v>
      </c>
      <c r="DH55" s="207">
        <v>12.5</v>
      </c>
      <c r="DI55" s="207">
        <v>12.4</v>
      </c>
      <c r="DJ55" s="207">
        <v>12.3</v>
      </c>
      <c r="DK55" s="207">
        <v>12</v>
      </c>
      <c r="DL55" s="207">
        <v>12.1</v>
      </c>
      <c r="DM55" s="207">
        <v>12.1</v>
      </c>
      <c r="DN55" s="217"/>
      <c r="DO55" s="207">
        <v>12.1</v>
      </c>
      <c r="DP55" s="207">
        <v>12</v>
      </c>
      <c r="DQ55" s="207">
        <v>11.8</v>
      </c>
      <c r="DR55" s="207">
        <v>11.8</v>
      </c>
      <c r="DS55" s="207">
        <v>11.9</v>
      </c>
      <c r="DT55" s="207">
        <v>12</v>
      </c>
      <c r="DU55" s="207">
        <v>12</v>
      </c>
      <c r="DV55" s="207">
        <v>12.2</v>
      </c>
      <c r="DW55" s="207">
        <v>12.5</v>
      </c>
      <c r="DX55" s="207">
        <v>12.6</v>
      </c>
      <c r="DY55" s="207">
        <v>12.7</v>
      </c>
      <c r="DZ55" s="207">
        <v>12.5</v>
      </c>
      <c r="EA55" s="217"/>
      <c r="EB55" s="207">
        <v>12.4</v>
      </c>
      <c r="EC55" s="207">
        <v>12.1</v>
      </c>
      <c r="ED55" s="207">
        <v>12</v>
      </c>
      <c r="EE55" s="207">
        <v>12.2</v>
      </c>
      <c r="EF55" s="207"/>
      <c r="EG55" s="207"/>
      <c r="EH55" s="207"/>
      <c r="EI55" s="207"/>
      <c r="EJ55" s="207"/>
      <c r="EK55" s="207"/>
      <c r="EL55" s="207"/>
      <c r="EM55" s="207"/>
      <c r="EN55" s="217"/>
    </row>
    <row r="56" spans="1:144" ht="15" customHeight="1" x14ac:dyDescent="0.2">
      <c r="A56" s="355">
        <v>1700</v>
      </c>
      <c r="B56" s="207">
        <v>27.5</v>
      </c>
      <c r="C56" s="207">
        <v>27.3</v>
      </c>
      <c r="D56" s="207">
        <v>27</v>
      </c>
      <c r="E56" s="207">
        <v>27.1</v>
      </c>
      <c r="F56" s="207">
        <v>27.4</v>
      </c>
      <c r="G56" s="207">
        <v>27.3</v>
      </c>
      <c r="H56" s="207">
        <v>26.5</v>
      </c>
      <c r="I56" s="207">
        <v>25.6</v>
      </c>
      <c r="J56" s="207">
        <v>24.9</v>
      </c>
      <c r="K56" s="207">
        <v>24.7</v>
      </c>
      <c r="L56" s="207">
        <v>25.3</v>
      </c>
      <c r="M56" s="207">
        <v>25.9</v>
      </c>
      <c r="N56" s="83"/>
      <c r="O56" s="207">
        <v>26.3</v>
      </c>
      <c r="P56" s="207">
        <v>26.2</v>
      </c>
      <c r="Q56" s="207">
        <v>25.6</v>
      </c>
      <c r="R56" s="207">
        <v>25.3</v>
      </c>
      <c r="S56" s="207">
        <v>25.6</v>
      </c>
      <c r="T56" s="207">
        <v>26.9</v>
      </c>
      <c r="U56" s="207">
        <v>26.7</v>
      </c>
      <c r="V56" s="207">
        <v>26.6</v>
      </c>
      <c r="W56" s="207">
        <v>25.6</v>
      </c>
      <c r="X56" s="207">
        <v>25.7</v>
      </c>
      <c r="Y56" s="207">
        <v>25.9</v>
      </c>
      <c r="Z56" s="207">
        <v>25.7</v>
      </c>
      <c r="AA56" s="83"/>
      <c r="AB56" s="207">
        <v>25.7</v>
      </c>
      <c r="AC56" s="207">
        <v>25.5</v>
      </c>
      <c r="AD56" s="207">
        <v>25.7</v>
      </c>
      <c r="AE56" s="207">
        <v>22.4</v>
      </c>
      <c r="AF56" s="207">
        <v>22.7</v>
      </c>
      <c r="AG56" s="207">
        <v>23.7</v>
      </c>
      <c r="AH56" s="207">
        <v>24.2</v>
      </c>
      <c r="AI56" s="207">
        <v>24.7</v>
      </c>
      <c r="AJ56" s="207">
        <v>25.3</v>
      </c>
      <c r="AK56" s="207">
        <v>25.8</v>
      </c>
      <c r="AL56" s="207">
        <v>26.1</v>
      </c>
      <c r="AM56" s="207">
        <v>26</v>
      </c>
      <c r="AN56" s="217"/>
      <c r="AO56" s="207">
        <v>24.9</v>
      </c>
      <c r="AP56" s="207">
        <v>23.4</v>
      </c>
      <c r="AQ56" s="207">
        <v>21.5</v>
      </c>
      <c r="AR56" s="207">
        <v>20.8</v>
      </c>
      <c r="AS56" s="207">
        <v>21</v>
      </c>
      <c r="AT56" s="207">
        <v>21.7</v>
      </c>
      <c r="AU56" s="207">
        <v>21.2</v>
      </c>
      <c r="AV56" s="207">
        <v>21.1</v>
      </c>
      <c r="AW56" s="207">
        <v>21.1</v>
      </c>
      <c r="AX56" s="207">
        <v>21.2</v>
      </c>
      <c r="AY56" s="207">
        <v>21.3</v>
      </c>
      <c r="AZ56" s="207">
        <v>21.2</v>
      </c>
      <c r="BA56" s="217"/>
      <c r="BB56" s="207">
        <v>20.7</v>
      </c>
      <c r="BC56" s="207">
        <v>19.8</v>
      </c>
      <c r="BD56" s="207">
        <v>18.899999999999999</v>
      </c>
      <c r="BE56" s="207">
        <v>18.5</v>
      </c>
      <c r="BF56" s="207">
        <v>18.2</v>
      </c>
      <c r="BG56" s="207">
        <v>18</v>
      </c>
      <c r="BH56" s="207">
        <v>17.8</v>
      </c>
      <c r="BI56" s="207">
        <v>17.899999999999999</v>
      </c>
      <c r="BJ56" s="207">
        <v>17.899999999999999</v>
      </c>
      <c r="BK56" s="207">
        <v>18</v>
      </c>
      <c r="BL56" s="207">
        <v>17.899999999999999</v>
      </c>
      <c r="BM56" s="207">
        <v>17.899999999999999</v>
      </c>
      <c r="BN56" s="217"/>
      <c r="BO56" s="207">
        <v>17.600000000000001</v>
      </c>
      <c r="BP56" s="207">
        <v>17.399999999999999</v>
      </c>
      <c r="BQ56" s="207">
        <v>17.100000000000001</v>
      </c>
      <c r="BR56" s="207">
        <v>17.5</v>
      </c>
      <c r="BS56" s="207">
        <v>18.3</v>
      </c>
      <c r="BT56" s="207">
        <v>19.100000000000001</v>
      </c>
      <c r="BU56" s="207">
        <v>19.8</v>
      </c>
      <c r="BV56" s="207">
        <v>20.399999999999999</v>
      </c>
      <c r="BW56" s="207">
        <v>21.3</v>
      </c>
      <c r="BX56" s="207">
        <v>21</v>
      </c>
      <c r="BY56" s="207">
        <v>20.399999999999999</v>
      </c>
      <c r="BZ56" s="207">
        <v>19.5</v>
      </c>
      <c r="CA56" s="217"/>
      <c r="CB56" s="207">
        <v>19.3</v>
      </c>
      <c r="CC56" s="207">
        <v>19.100000000000001</v>
      </c>
      <c r="CD56" s="207">
        <v>19</v>
      </c>
      <c r="CE56" s="207">
        <v>19</v>
      </c>
      <c r="CF56" s="207">
        <v>19.3</v>
      </c>
      <c r="CG56" s="207">
        <v>19.8</v>
      </c>
      <c r="CH56" s="207">
        <v>20.2</v>
      </c>
      <c r="CI56" s="207">
        <v>20.100000000000001</v>
      </c>
      <c r="CJ56" s="207">
        <v>19.73</v>
      </c>
      <c r="CK56" s="207">
        <v>19.2</v>
      </c>
      <c r="CL56" s="207">
        <v>19</v>
      </c>
      <c r="CM56" s="207">
        <v>18.899999999999999</v>
      </c>
      <c r="CN56" s="217"/>
      <c r="CO56" s="207">
        <v>18.7</v>
      </c>
      <c r="CP56" s="207">
        <v>18.3</v>
      </c>
      <c r="CQ56" s="207">
        <v>17.7</v>
      </c>
      <c r="CR56" s="207">
        <v>17.3</v>
      </c>
      <c r="CS56" s="207">
        <v>17.600000000000001</v>
      </c>
      <c r="CT56" s="207">
        <v>18.100000000000001</v>
      </c>
      <c r="CU56" s="207">
        <v>18.3</v>
      </c>
      <c r="CV56" s="207">
        <v>18.3</v>
      </c>
      <c r="CW56" s="207">
        <v>18</v>
      </c>
      <c r="CX56" s="207">
        <v>18</v>
      </c>
      <c r="CY56" s="207">
        <v>18.2</v>
      </c>
      <c r="CZ56" s="207">
        <v>18.2</v>
      </c>
      <c r="DA56" s="217"/>
      <c r="DB56" s="207">
        <v>18.100000000000001</v>
      </c>
      <c r="DC56" s="207">
        <v>17.7</v>
      </c>
      <c r="DD56" s="207">
        <v>17.399999999999999</v>
      </c>
      <c r="DE56" s="207">
        <v>17.5</v>
      </c>
      <c r="DF56" s="207">
        <v>17.7</v>
      </c>
      <c r="DG56" s="207">
        <v>18.100000000000001</v>
      </c>
      <c r="DH56" s="207">
        <v>18.5</v>
      </c>
      <c r="DI56" s="207">
        <v>18.600000000000001</v>
      </c>
      <c r="DJ56" s="207">
        <v>18.7</v>
      </c>
      <c r="DK56" s="207">
        <v>18.600000000000001</v>
      </c>
      <c r="DL56" s="207">
        <v>18.7</v>
      </c>
      <c r="DM56" s="207">
        <v>18.5</v>
      </c>
      <c r="DN56" s="217"/>
      <c r="DO56" s="207">
        <v>18.100000000000001</v>
      </c>
      <c r="DP56" s="207">
        <v>17.5</v>
      </c>
      <c r="DQ56" s="207">
        <v>17.2</v>
      </c>
      <c r="DR56" s="207">
        <v>17.399999999999999</v>
      </c>
      <c r="DS56" s="207">
        <v>17.600000000000001</v>
      </c>
      <c r="DT56" s="207">
        <v>17.5</v>
      </c>
      <c r="DU56" s="207">
        <v>17.399999999999999</v>
      </c>
      <c r="DV56" s="207">
        <v>17.5</v>
      </c>
      <c r="DW56" s="207">
        <v>17.600000000000001</v>
      </c>
      <c r="DX56" s="207">
        <v>17.8</v>
      </c>
      <c r="DY56" s="207">
        <v>17.899999999999999</v>
      </c>
      <c r="DZ56" s="207">
        <v>18</v>
      </c>
      <c r="EA56" s="217"/>
      <c r="EB56" s="207">
        <v>17.600000000000001</v>
      </c>
      <c r="EC56" s="207">
        <v>17.3</v>
      </c>
      <c r="ED56" s="207">
        <v>17.100000000000001</v>
      </c>
      <c r="EE56" s="207">
        <v>17.5</v>
      </c>
      <c r="EF56" s="207"/>
      <c r="EG56" s="207"/>
      <c r="EH56" s="207"/>
      <c r="EI56" s="207"/>
      <c r="EJ56" s="207"/>
      <c r="EK56" s="207"/>
      <c r="EL56" s="207"/>
      <c r="EM56" s="207"/>
      <c r="EN56" s="217"/>
    </row>
    <row r="57" spans="1:144" ht="15" customHeight="1" x14ac:dyDescent="0.2">
      <c r="A57" s="355">
        <v>2100</v>
      </c>
      <c r="B57" s="207">
        <v>30.5</v>
      </c>
      <c r="C57" s="207">
        <v>30.2</v>
      </c>
      <c r="D57" s="207">
        <v>28.5</v>
      </c>
      <c r="E57" s="207">
        <v>27.7</v>
      </c>
      <c r="F57" s="207">
        <v>28.5</v>
      </c>
      <c r="G57" s="207">
        <v>30</v>
      </c>
      <c r="H57" s="207">
        <v>30.2</v>
      </c>
      <c r="I57" s="207">
        <v>30</v>
      </c>
      <c r="J57" s="207">
        <v>29.4</v>
      </c>
      <c r="K57" s="207">
        <v>29</v>
      </c>
      <c r="L57" s="207">
        <v>29.1</v>
      </c>
      <c r="M57" s="207">
        <v>29.4</v>
      </c>
      <c r="N57" s="83"/>
      <c r="O57" s="207">
        <v>30.1</v>
      </c>
      <c r="P57" s="207">
        <v>30.3</v>
      </c>
      <c r="Q57" s="207">
        <v>30.3</v>
      </c>
      <c r="R57" s="207">
        <v>30</v>
      </c>
      <c r="S57" s="207">
        <v>30.5</v>
      </c>
      <c r="T57" s="207">
        <v>31.6</v>
      </c>
      <c r="U57" s="207">
        <v>32</v>
      </c>
      <c r="V57" s="207">
        <v>31.8</v>
      </c>
      <c r="W57" s="207">
        <v>31</v>
      </c>
      <c r="X57" s="207">
        <v>30.4</v>
      </c>
      <c r="Y57" s="207">
        <v>29.8</v>
      </c>
      <c r="Z57" s="207">
        <v>29.3</v>
      </c>
      <c r="AA57" s="83"/>
      <c r="AB57" s="207">
        <v>29.1</v>
      </c>
      <c r="AC57" s="207">
        <v>28.8</v>
      </c>
      <c r="AD57" s="207">
        <v>28.6</v>
      </c>
      <c r="AE57" s="207">
        <v>28.6</v>
      </c>
      <c r="AF57" s="207">
        <v>28.7</v>
      </c>
      <c r="AG57" s="207">
        <v>29.4</v>
      </c>
      <c r="AH57" s="207">
        <v>29.5</v>
      </c>
      <c r="AI57" s="207">
        <v>29.7</v>
      </c>
      <c r="AJ57" s="207">
        <v>29.6</v>
      </c>
      <c r="AK57" s="207">
        <v>30.1</v>
      </c>
      <c r="AL57" s="207">
        <v>30.6</v>
      </c>
      <c r="AM57" s="207">
        <v>30.9</v>
      </c>
      <c r="AN57" s="217"/>
      <c r="AO57" s="207">
        <v>29.9</v>
      </c>
      <c r="AP57" s="207">
        <v>28.1</v>
      </c>
      <c r="AQ57" s="207">
        <v>26.5</v>
      </c>
      <c r="AR57" s="207">
        <v>25.4</v>
      </c>
      <c r="AS57" s="207">
        <v>25.1</v>
      </c>
      <c r="AT57" s="207">
        <v>25.4</v>
      </c>
      <c r="AU57" s="207">
        <v>24.8</v>
      </c>
      <c r="AV57" s="207">
        <v>24.6</v>
      </c>
      <c r="AW57" s="207">
        <v>24.6</v>
      </c>
      <c r="AX57" s="207">
        <v>24.2</v>
      </c>
      <c r="AY57" s="207">
        <v>23.9</v>
      </c>
      <c r="AZ57" s="207">
        <v>23.3</v>
      </c>
      <c r="BA57" s="217"/>
      <c r="BB57" s="207">
        <v>22.8</v>
      </c>
      <c r="BC57" s="207">
        <v>21.9</v>
      </c>
      <c r="BD57" s="207">
        <v>21.2</v>
      </c>
      <c r="BE57" s="207">
        <v>20.6</v>
      </c>
      <c r="BF57" s="207">
        <v>20.6</v>
      </c>
      <c r="BG57" s="207">
        <v>20.5</v>
      </c>
      <c r="BH57" s="207">
        <v>20.41</v>
      </c>
      <c r="BI57" s="207">
        <v>20.3</v>
      </c>
      <c r="BJ57" s="207">
        <v>20.2</v>
      </c>
      <c r="BK57" s="207">
        <v>20.100000000000001</v>
      </c>
      <c r="BL57" s="207">
        <v>19.899999999999999</v>
      </c>
      <c r="BM57" s="207">
        <v>19.600000000000001</v>
      </c>
      <c r="BN57" s="217"/>
      <c r="BO57" s="207">
        <v>19.5</v>
      </c>
      <c r="BP57" s="207">
        <v>19.399999999999999</v>
      </c>
      <c r="BQ57" s="207">
        <v>19.399999999999999</v>
      </c>
      <c r="BR57" s="207">
        <v>19.7</v>
      </c>
      <c r="BS57" s="207">
        <v>20.3</v>
      </c>
      <c r="BT57" s="207">
        <v>20.8</v>
      </c>
      <c r="BU57" s="207">
        <v>21.1</v>
      </c>
      <c r="BV57" s="207">
        <v>21.2</v>
      </c>
      <c r="BW57" s="207">
        <v>21.7</v>
      </c>
      <c r="BX57" s="207">
        <v>21.7</v>
      </c>
      <c r="BY57" s="207">
        <v>21.3</v>
      </c>
      <c r="BZ57" s="207">
        <v>20.5</v>
      </c>
      <c r="CA57" s="217"/>
      <c r="CB57" s="207">
        <v>20.399999999999999</v>
      </c>
      <c r="CC57" s="207">
        <v>20.399999999999999</v>
      </c>
      <c r="CD57" s="207">
        <v>20.7</v>
      </c>
      <c r="CE57" s="207">
        <v>20.8</v>
      </c>
      <c r="CF57" s="207">
        <v>20.8</v>
      </c>
      <c r="CG57" s="207">
        <v>20.9</v>
      </c>
      <c r="CH57" s="207">
        <v>21</v>
      </c>
      <c r="CI57" s="207">
        <v>21.2</v>
      </c>
      <c r="CJ57" s="207">
        <v>21.1</v>
      </c>
      <c r="CK57" s="207">
        <v>20.8</v>
      </c>
      <c r="CL57" s="207">
        <v>20.6</v>
      </c>
      <c r="CM57" s="207">
        <v>20.5</v>
      </c>
      <c r="CN57" s="217"/>
      <c r="CO57" s="207">
        <v>20.5</v>
      </c>
      <c r="CP57" s="207">
        <v>20.399999999999999</v>
      </c>
      <c r="CQ57" s="207">
        <v>20.100000000000001</v>
      </c>
      <c r="CR57" s="207">
        <v>19.8</v>
      </c>
      <c r="CS57" s="207">
        <v>19.5</v>
      </c>
      <c r="CT57" s="207">
        <v>19.600000000000001</v>
      </c>
      <c r="CU57" s="207">
        <v>19.7</v>
      </c>
      <c r="CV57" s="207">
        <v>19.600000000000001</v>
      </c>
      <c r="CW57" s="207">
        <v>19.399999999999999</v>
      </c>
      <c r="CX57" s="207">
        <v>19.3</v>
      </c>
      <c r="CY57" s="207">
        <v>19.5</v>
      </c>
      <c r="CZ57" s="207">
        <v>19.600000000000001</v>
      </c>
      <c r="DA57" s="217"/>
      <c r="DB57" s="207">
        <v>19.7</v>
      </c>
      <c r="DC57" s="207">
        <v>19.5</v>
      </c>
      <c r="DD57" s="207">
        <v>19.600000000000001</v>
      </c>
      <c r="DE57" s="207">
        <v>19.8</v>
      </c>
      <c r="DF57" s="207">
        <v>20</v>
      </c>
      <c r="DG57" s="207">
        <v>20.100000000000001</v>
      </c>
      <c r="DH57" s="207">
        <v>20.3</v>
      </c>
      <c r="DI57" s="207">
        <v>20.9</v>
      </c>
      <c r="DJ57" s="207">
        <v>21.1</v>
      </c>
      <c r="DK57" s="207">
        <v>21</v>
      </c>
      <c r="DL57" s="207">
        <v>21</v>
      </c>
      <c r="DM57" s="207">
        <v>21.3</v>
      </c>
      <c r="DN57" s="217"/>
      <c r="DO57" s="207">
        <v>21.2</v>
      </c>
      <c r="DP57" s="207">
        <v>20.9</v>
      </c>
      <c r="DQ57" s="207">
        <v>20.399999999999999</v>
      </c>
      <c r="DR57" s="207">
        <v>20.100000000000001</v>
      </c>
      <c r="DS57" s="207">
        <v>19.899999999999999</v>
      </c>
      <c r="DT57" s="207">
        <v>19.7</v>
      </c>
      <c r="DU57" s="207">
        <v>19.600000000000001</v>
      </c>
      <c r="DV57" s="207">
        <v>19.5</v>
      </c>
      <c r="DW57" s="207">
        <v>19.5</v>
      </c>
      <c r="DX57" s="207">
        <v>19.600000000000001</v>
      </c>
      <c r="DY57" s="207">
        <v>19.600000000000001</v>
      </c>
      <c r="DZ57" s="207">
        <v>19.399999999999999</v>
      </c>
      <c r="EA57" s="217"/>
      <c r="EB57" s="207">
        <v>19.3</v>
      </c>
      <c r="EC57" s="207">
        <v>19.100000000000001</v>
      </c>
      <c r="ED57" s="207">
        <v>19.100000000000001</v>
      </c>
      <c r="EE57" s="207">
        <v>18.899999999999999</v>
      </c>
      <c r="EF57" s="207"/>
      <c r="EG57" s="207"/>
      <c r="EH57" s="207"/>
      <c r="EI57" s="207"/>
      <c r="EJ57" s="207"/>
      <c r="EK57" s="207"/>
      <c r="EL57" s="207"/>
      <c r="EM57" s="207"/>
      <c r="EN57" s="217"/>
    </row>
    <row r="58" spans="1:144" ht="15" customHeight="1" x14ac:dyDescent="0.2">
      <c r="A58" s="355">
        <v>2400</v>
      </c>
      <c r="B58" s="207">
        <v>34.299999999999997</v>
      </c>
      <c r="C58" s="207">
        <v>34.1</v>
      </c>
      <c r="D58" s="207">
        <v>33.799999999999997</v>
      </c>
      <c r="E58" s="207">
        <v>33.6</v>
      </c>
      <c r="F58" s="207">
        <v>34.299999999999997</v>
      </c>
      <c r="G58" s="207">
        <v>36</v>
      </c>
      <c r="H58" s="207">
        <v>35.9</v>
      </c>
      <c r="I58" s="207">
        <v>34.700000000000003</v>
      </c>
      <c r="J58" s="207">
        <v>32</v>
      </c>
      <c r="K58" s="207">
        <v>30</v>
      </c>
      <c r="L58" s="207">
        <v>29.2</v>
      </c>
      <c r="M58" s="207">
        <v>28.6</v>
      </c>
      <c r="N58" s="83"/>
      <c r="O58" s="207">
        <v>29.2</v>
      </c>
      <c r="P58" s="207">
        <v>28.6</v>
      </c>
      <c r="Q58" s="207">
        <v>27.8</v>
      </c>
      <c r="R58" s="207">
        <v>27.6</v>
      </c>
      <c r="S58" s="207">
        <v>27.6</v>
      </c>
      <c r="T58" s="207">
        <v>28.8</v>
      </c>
      <c r="U58" s="207">
        <v>29</v>
      </c>
      <c r="V58" s="207">
        <v>29.1</v>
      </c>
      <c r="W58" s="207">
        <v>28.9</v>
      </c>
      <c r="X58" s="207">
        <v>29.2</v>
      </c>
      <c r="Y58" s="207">
        <v>29.3</v>
      </c>
      <c r="Z58" s="207">
        <v>27.5</v>
      </c>
      <c r="AA58" s="83"/>
      <c r="AB58" s="207">
        <v>26.7</v>
      </c>
      <c r="AC58" s="207">
        <v>26.2</v>
      </c>
      <c r="AD58" s="207">
        <v>26.9</v>
      </c>
      <c r="AE58" s="207">
        <v>27</v>
      </c>
      <c r="AF58" s="207">
        <v>27.3</v>
      </c>
      <c r="AG58" s="207">
        <v>28.9</v>
      </c>
      <c r="AH58" s="207">
        <v>30.3</v>
      </c>
      <c r="AI58" s="207">
        <v>31.6</v>
      </c>
      <c r="AJ58" s="207">
        <v>33.1</v>
      </c>
      <c r="AK58" s="207">
        <v>34</v>
      </c>
      <c r="AL58" s="207">
        <v>34.299999999999997</v>
      </c>
      <c r="AM58" s="207">
        <v>33.6</v>
      </c>
      <c r="AN58" s="217"/>
      <c r="AO58" s="207">
        <v>32.299999999999997</v>
      </c>
      <c r="AP58" s="207">
        <v>30.7</v>
      </c>
      <c r="AQ58" s="207">
        <v>29.3</v>
      </c>
      <c r="AR58" s="207">
        <v>28.2</v>
      </c>
      <c r="AS58" s="207">
        <v>27.8</v>
      </c>
      <c r="AT58" s="207">
        <v>28</v>
      </c>
      <c r="AU58" s="207">
        <v>27.2</v>
      </c>
      <c r="AV58" s="207">
        <v>27.1</v>
      </c>
      <c r="AW58" s="207">
        <v>26.7</v>
      </c>
      <c r="AX58" s="207">
        <v>26.2</v>
      </c>
      <c r="AY58" s="207">
        <v>25.5</v>
      </c>
      <c r="AZ58" s="207">
        <v>24.5</v>
      </c>
      <c r="BA58" s="217"/>
      <c r="BB58" s="207">
        <v>23.5</v>
      </c>
      <c r="BC58" s="207">
        <v>22.3</v>
      </c>
      <c r="BD58" s="207">
        <v>21.7</v>
      </c>
      <c r="BE58" s="207">
        <v>21.2</v>
      </c>
      <c r="BF58" s="207">
        <v>20.9</v>
      </c>
      <c r="BG58" s="207">
        <v>20.399999999999999</v>
      </c>
      <c r="BH58" s="207">
        <v>19.899999999999999</v>
      </c>
      <c r="BI58" s="207">
        <v>19.600000000000001</v>
      </c>
      <c r="BJ58" s="207">
        <v>19.2</v>
      </c>
      <c r="BK58" s="207">
        <v>19.3</v>
      </c>
      <c r="BL58" s="207">
        <v>19.2</v>
      </c>
      <c r="BM58" s="207">
        <v>18.7</v>
      </c>
      <c r="BN58" s="217"/>
      <c r="BO58" s="207">
        <v>18.5</v>
      </c>
      <c r="BP58" s="207">
        <v>18.2</v>
      </c>
      <c r="BQ58" s="207">
        <v>18.399999999999999</v>
      </c>
      <c r="BR58" s="207">
        <v>18.7</v>
      </c>
      <c r="BS58" s="207">
        <v>19.2</v>
      </c>
      <c r="BT58" s="207">
        <v>19.600000000000001</v>
      </c>
      <c r="BU58" s="207">
        <v>19.7</v>
      </c>
      <c r="BV58" s="207">
        <v>19.8</v>
      </c>
      <c r="BW58" s="207">
        <v>19.899999999999999</v>
      </c>
      <c r="BX58" s="207">
        <v>19.5</v>
      </c>
      <c r="BY58" s="207">
        <v>18.899999999999999</v>
      </c>
      <c r="BZ58" s="207">
        <v>18.600000000000001</v>
      </c>
      <c r="CA58" s="217"/>
      <c r="CB58" s="207">
        <v>18.8</v>
      </c>
      <c r="CC58" s="207">
        <v>19</v>
      </c>
      <c r="CD58" s="207">
        <v>19.3</v>
      </c>
      <c r="CE58" s="207">
        <v>19.600000000000001</v>
      </c>
      <c r="CF58" s="207">
        <v>19.7</v>
      </c>
      <c r="CG58" s="207">
        <v>19.7</v>
      </c>
      <c r="CH58" s="207">
        <v>19.600000000000001</v>
      </c>
      <c r="CI58" s="207">
        <v>19.5</v>
      </c>
      <c r="CJ58" s="207">
        <v>19.3</v>
      </c>
      <c r="CK58" s="207">
        <v>19.2</v>
      </c>
      <c r="CL58" s="207">
        <v>19.100000000000001</v>
      </c>
      <c r="CM58" s="207">
        <v>18.600000000000001</v>
      </c>
      <c r="CN58" s="217"/>
      <c r="CO58" s="207">
        <v>18</v>
      </c>
      <c r="CP58" s="207">
        <v>17.7</v>
      </c>
      <c r="CQ58" s="207">
        <v>17.600000000000001</v>
      </c>
      <c r="CR58" s="207">
        <v>17.600000000000001</v>
      </c>
      <c r="CS58" s="207">
        <v>17.5</v>
      </c>
      <c r="CT58" s="207">
        <v>17.399999999999999</v>
      </c>
      <c r="CU58" s="207">
        <v>17.2</v>
      </c>
      <c r="CV58" s="207">
        <v>16.899999999999999</v>
      </c>
      <c r="CW58" s="207">
        <v>16.8</v>
      </c>
      <c r="CX58" s="207">
        <v>16.7</v>
      </c>
      <c r="CY58" s="207">
        <v>16.7</v>
      </c>
      <c r="CZ58" s="207">
        <v>16.5</v>
      </c>
      <c r="DA58" s="217"/>
      <c r="DB58" s="207">
        <v>16.600000000000001</v>
      </c>
      <c r="DC58" s="207">
        <v>16.5</v>
      </c>
      <c r="DD58" s="207">
        <v>16.7</v>
      </c>
      <c r="DE58" s="207">
        <v>16.899999999999999</v>
      </c>
      <c r="DF58" s="207">
        <v>17.100000000000001</v>
      </c>
      <c r="DG58" s="207">
        <v>17.2</v>
      </c>
      <c r="DH58" s="207">
        <v>17.3</v>
      </c>
      <c r="DI58" s="207">
        <v>17.2</v>
      </c>
      <c r="DJ58" s="207">
        <v>17.3</v>
      </c>
      <c r="DK58" s="207">
        <v>17</v>
      </c>
      <c r="DL58" s="207">
        <v>16.899999999999999</v>
      </c>
      <c r="DM58" s="207">
        <v>16.7</v>
      </c>
      <c r="DN58" s="217"/>
      <c r="DO58" s="207">
        <v>16.8</v>
      </c>
      <c r="DP58" s="207">
        <v>16.600000000000001</v>
      </c>
      <c r="DQ58" s="207">
        <v>16.600000000000001</v>
      </c>
      <c r="DR58" s="207">
        <v>16.899999999999999</v>
      </c>
      <c r="DS58" s="207">
        <v>16.600000000000001</v>
      </c>
      <c r="DT58" s="207">
        <v>16.5</v>
      </c>
      <c r="DU58" s="207">
        <v>16.2</v>
      </c>
      <c r="DV58" s="207">
        <v>16.399999999999999</v>
      </c>
      <c r="DW58" s="207">
        <v>16.399999999999999</v>
      </c>
      <c r="DX58" s="207">
        <v>16.2</v>
      </c>
      <c r="DY58" s="207">
        <v>16.100000000000001</v>
      </c>
      <c r="DZ58" s="207">
        <v>15.9</v>
      </c>
      <c r="EA58" s="217"/>
      <c r="EB58" s="207">
        <v>16.100000000000001</v>
      </c>
      <c r="EC58" s="207">
        <v>16</v>
      </c>
      <c r="ED58" s="207">
        <v>16</v>
      </c>
      <c r="EE58" s="207">
        <v>16.2</v>
      </c>
      <c r="EF58" s="207"/>
      <c r="EG58" s="207"/>
      <c r="EH58" s="207"/>
      <c r="EI58" s="207"/>
      <c r="EJ58" s="207"/>
      <c r="EK58" s="207"/>
      <c r="EL58" s="207"/>
      <c r="EM58" s="207"/>
      <c r="EN58" s="217"/>
    </row>
    <row r="59" spans="1:144" ht="15" customHeight="1" x14ac:dyDescent="0.2">
      <c r="A59" s="355">
        <v>2600</v>
      </c>
      <c r="B59" s="207">
        <v>32.4</v>
      </c>
      <c r="C59" s="207">
        <v>32.6</v>
      </c>
      <c r="D59" s="207">
        <v>32.6</v>
      </c>
      <c r="E59" s="207">
        <v>32.9</v>
      </c>
      <c r="F59" s="207">
        <v>33.299999999999997</v>
      </c>
      <c r="G59" s="207">
        <v>34.1</v>
      </c>
      <c r="H59" s="207">
        <v>34.1</v>
      </c>
      <c r="I59" s="207">
        <v>33.799999999999997</v>
      </c>
      <c r="J59" s="207">
        <v>33.4</v>
      </c>
      <c r="K59" s="207">
        <v>33</v>
      </c>
      <c r="L59" s="207">
        <v>33.1</v>
      </c>
      <c r="M59" s="207">
        <v>33</v>
      </c>
      <c r="N59" s="83"/>
      <c r="O59" s="207">
        <v>33</v>
      </c>
      <c r="P59" s="207">
        <v>32.9</v>
      </c>
      <c r="Q59" s="207">
        <v>32.200000000000003</v>
      </c>
      <c r="R59" s="207">
        <v>32</v>
      </c>
      <c r="S59" s="207">
        <v>32.200000000000003</v>
      </c>
      <c r="T59" s="207">
        <v>33.700000000000003</v>
      </c>
      <c r="U59" s="207">
        <v>34.200000000000003</v>
      </c>
      <c r="V59" s="207">
        <v>34.6</v>
      </c>
      <c r="W59" s="207">
        <v>34.700000000000003</v>
      </c>
      <c r="X59" s="207">
        <v>34.200000000000003</v>
      </c>
      <c r="Y59" s="207">
        <v>33.5</v>
      </c>
      <c r="Z59" s="207">
        <v>32</v>
      </c>
      <c r="AA59" s="83"/>
      <c r="AB59" s="207">
        <v>31.3</v>
      </c>
      <c r="AC59" s="207">
        <v>30.8</v>
      </c>
      <c r="AD59" s="207">
        <v>30.5</v>
      </c>
      <c r="AE59" s="207">
        <v>30.6</v>
      </c>
      <c r="AF59" s="207">
        <v>30.7</v>
      </c>
      <c r="AG59" s="207">
        <v>30.9</v>
      </c>
      <c r="AH59" s="207">
        <v>30.9</v>
      </c>
      <c r="AI59" s="207">
        <v>31</v>
      </c>
      <c r="AJ59" s="207">
        <v>31.3</v>
      </c>
      <c r="AK59" s="207">
        <v>31.7</v>
      </c>
      <c r="AL59" s="207">
        <v>32</v>
      </c>
      <c r="AM59" s="207">
        <v>31.4</v>
      </c>
      <c r="AN59" s="217"/>
      <c r="AO59" s="207">
        <v>29.9</v>
      </c>
      <c r="AP59" s="207">
        <v>28.1</v>
      </c>
      <c r="AQ59" s="207">
        <v>26.7</v>
      </c>
      <c r="AR59" s="207">
        <v>26.3</v>
      </c>
      <c r="AS59" s="207">
        <v>26.4</v>
      </c>
      <c r="AT59" s="207">
        <v>27.3</v>
      </c>
      <c r="AU59" s="207">
        <v>26.3</v>
      </c>
      <c r="AV59" s="207">
        <v>26.3</v>
      </c>
      <c r="AW59" s="207">
        <v>26.9</v>
      </c>
      <c r="AX59" s="207">
        <v>26.7</v>
      </c>
      <c r="AY59" s="207">
        <v>26</v>
      </c>
      <c r="AZ59" s="207">
        <v>24.3</v>
      </c>
      <c r="BA59" s="217"/>
      <c r="BB59" s="207">
        <v>23.3</v>
      </c>
      <c r="BC59" s="207">
        <v>22.2</v>
      </c>
      <c r="BD59" s="207">
        <v>21.8</v>
      </c>
      <c r="BE59" s="207">
        <v>21.7</v>
      </c>
      <c r="BF59" s="207">
        <v>22</v>
      </c>
      <c r="BG59" s="207">
        <v>22</v>
      </c>
      <c r="BH59" s="207">
        <v>21.5</v>
      </c>
      <c r="BI59" s="207">
        <v>21</v>
      </c>
      <c r="BJ59" s="207">
        <v>20.6</v>
      </c>
      <c r="BK59" s="207">
        <v>20.7</v>
      </c>
      <c r="BL59" s="207">
        <v>20.5</v>
      </c>
      <c r="BM59" s="207">
        <v>19.7</v>
      </c>
      <c r="BN59" s="217"/>
      <c r="BO59" s="207">
        <v>19.3</v>
      </c>
      <c r="BP59" s="207">
        <v>18.8</v>
      </c>
      <c r="BQ59" s="207">
        <v>18.7</v>
      </c>
      <c r="BR59" s="207">
        <v>18.600000000000001</v>
      </c>
      <c r="BS59" s="207">
        <v>19.3</v>
      </c>
      <c r="BT59" s="207">
        <v>19.899999999999999</v>
      </c>
      <c r="BU59" s="207">
        <v>19.899999999999999</v>
      </c>
      <c r="BV59" s="207">
        <v>19.8</v>
      </c>
      <c r="BW59" s="207">
        <v>19.600000000000001</v>
      </c>
      <c r="BX59" s="207">
        <v>19</v>
      </c>
      <c r="BY59" s="207">
        <v>18.5</v>
      </c>
      <c r="BZ59" s="207">
        <v>17.8</v>
      </c>
      <c r="CA59" s="217"/>
      <c r="CB59" s="207">
        <v>17.5</v>
      </c>
      <c r="CC59" s="207">
        <v>17.2</v>
      </c>
      <c r="CD59" s="207">
        <v>17.3</v>
      </c>
      <c r="CE59" s="207">
        <v>17.5</v>
      </c>
      <c r="CF59" s="207">
        <v>17.600000000000001</v>
      </c>
      <c r="CG59" s="207">
        <v>17.5</v>
      </c>
      <c r="CH59" s="207">
        <v>17.2</v>
      </c>
      <c r="CI59" s="207">
        <v>16.7</v>
      </c>
      <c r="CJ59" s="207">
        <v>16.399999999999999</v>
      </c>
      <c r="CK59" s="207">
        <v>16.100000000000001</v>
      </c>
      <c r="CL59" s="207">
        <v>15.9</v>
      </c>
      <c r="CM59" s="207">
        <v>15.5</v>
      </c>
      <c r="CN59" s="217"/>
      <c r="CO59" s="207">
        <v>15</v>
      </c>
      <c r="CP59" s="207">
        <v>14.5</v>
      </c>
      <c r="CQ59" s="207">
        <v>14.2</v>
      </c>
      <c r="CR59" s="207">
        <v>14</v>
      </c>
      <c r="CS59" s="207">
        <v>14.1</v>
      </c>
      <c r="CT59" s="207">
        <v>14.1</v>
      </c>
      <c r="CU59" s="207">
        <v>13.9</v>
      </c>
      <c r="CV59" s="207">
        <v>13.7</v>
      </c>
      <c r="CW59" s="207">
        <v>13.4</v>
      </c>
      <c r="CX59" s="207">
        <v>13.4</v>
      </c>
      <c r="CY59" s="207">
        <v>13.4</v>
      </c>
      <c r="CZ59" s="207">
        <v>13.4</v>
      </c>
      <c r="DA59" s="217"/>
      <c r="DB59" s="207">
        <v>13.3</v>
      </c>
      <c r="DC59" s="207">
        <v>12.8</v>
      </c>
      <c r="DD59" s="207">
        <v>12.5</v>
      </c>
      <c r="DE59" s="207">
        <v>12.4</v>
      </c>
      <c r="DF59" s="207">
        <v>12.4</v>
      </c>
      <c r="DG59" s="207">
        <v>12.4</v>
      </c>
      <c r="DH59" s="207">
        <v>12.3</v>
      </c>
      <c r="DI59" s="207">
        <v>12.2</v>
      </c>
      <c r="DJ59" s="207">
        <v>12</v>
      </c>
      <c r="DK59" s="207">
        <v>11.9</v>
      </c>
      <c r="DL59" s="207">
        <v>11.9</v>
      </c>
      <c r="DM59" s="207">
        <v>12</v>
      </c>
      <c r="DN59" s="217"/>
      <c r="DO59" s="207">
        <v>11.8</v>
      </c>
      <c r="DP59" s="207">
        <v>11.7</v>
      </c>
      <c r="DQ59" s="207">
        <v>11.6</v>
      </c>
      <c r="DR59" s="207">
        <v>11.5</v>
      </c>
      <c r="DS59" s="207">
        <v>11.4</v>
      </c>
      <c r="DT59" s="207">
        <v>11.6</v>
      </c>
      <c r="DU59" s="207">
        <v>11.6</v>
      </c>
      <c r="DV59" s="207">
        <v>11.7</v>
      </c>
      <c r="DW59" s="207">
        <v>11.4</v>
      </c>
      <c r="DX59" s="207">
        <v>11.3</v>
      </c>
      <c r="DY59" s="207">
        <v>11.2</v>
      </c>
      <c r="DZ59" s="207">
        <v>11</v>
      </c>
      <c r="EA59" s="217"/>
      <c r="EB59" s="207">
        <v>10.9</v>
      </c>
      <c r="EC59" s="207">
        <v>10.9</v>
      </c>
      <c r="ED59" s="207">
        <v>11.1</v>
      </c>
      <c r="EE59" s="207">
        <v>11.4</v>
      </c>
      <c r="EF59" s="207"/>
      <c r="EG59" s="207"/>
      <c r="EH59" s="207"/>
      <c r="EI59" s="207"/>
      <c r="EJ59" s="207"/>
      <c r="EK59" s="207"/>
      <c r="EL59" s="207"/>
      <c r="EM59" s="207"/>
      <c r="EN59" s="217"/>
    </row>
    <row r="60" spans="1:144" ht="15" customHeight="1" x14ac:dyDescent="0.2">
      <c r="A60" s="355">
        <v>2800</v>
      </c>
      <c r="B60" s="207">
        <v>19.600000000000001</v>
      </c>
      <c r="C60" s="207">
        <v>19.5</v>
      </c>
      <c r="D60" s="207">
        <v>19.5</v>
      </c>
      <c r="E60" s="207">
        <v>19.600000000000001</v>
      </c>
      <c r="F60" s="207">
        <v>20</v>
      </c>
      <c r="G60" s="207">
        <v>20.6</v>
      </c>
      <c r="H60" s="207">
        <v>20.5</v>
      </c>
      <c r="I60" s="207">
        <v>20.2</v>
      </c>
      <c r="J60" s="207">
        <v>19.8</v>
      </c>
      <c r="K60" s="207">
        <v>19.7</v>
      </c>
      <c r="L60" s="207">
        <v>20.2</v>
      </c>
      <c r="M60" s="207">
        <v>20.8</v>
      </c>
      <c r="N60" s="83"/>
      <c r="O60" s="207">
        <v>21.1</v>
      </c>
      <c r="P60" s="207">
        <v>21.2</v>
      </c>
      <c r="Q60" s="207">
        <v>21.2</v>
      </c>
      <c r="R60" s="207">
        <v>21.2</v>
      </c>
      <c r="S60" s="207">
        <v>21.6</v>
      </c>
      <c r="T60" s="207">
        <v>22.4</v>
      </c>
      <c r="U60" s="207">
        <v>22.3</v>
      </c>
      <c r="V60" s="207">
        <v>22.1</v>
      </c>
      <c r="W60" s="207">
        <v>21.2</v>
      </c>
      <c r="X60" s="207">
        <v>21</v>
      </c>
      <c r="Y60" s="207">
        <v>21.1</v>
      </c>
      <c r="Z60" s="207">
        <v>20.7</v>
      </c>
      <c r="AA60" s="83"/>
      <c r="AB60" s="207">
        <v>20.399999999999999</v>
      </c>
      <c r="AC60" s="207">
        <v>19.899999999999999</v>
      </c>
      <c r="AD60" s="207">
        <v>19.5</v>
      </c>
      <c r="AE60" s="207">
        <v>19.399999999999999</v>
      </c>
      <c r="AF60" s="207">
        <v>19.5</v>
      </c>
      <c r="AG60" s="207">
        <v>20.100000000000001</v>
      </c>
      <c r="AH60" s="207">
        <v>20.5</v>
      </c>
      <c r="AI60" s="207">
        <v>21.4</v>
      </c>
      <c r="AJ60" s="207">
        <v>23.5</v>
      </c>
      <c r="AK60" s="207">
        <v>25.3</v>
      </c>
      <c r="AL60" s="207">
        <v>26.6</v>
      </c>
      <c r="AM60" s="207">
        <v>26.5</v>
      </c>
      <c r="AN60" s="217"/>
      <c r="AO60" s="207">
        <v>25.1</v>
      </c>
      <c r="AP60" s="207">
        <v>23.1</v>
      </c>
      <c r="AQ60" s="207">
        <v>21.4</v>
      </c>
      <c r="AR60" s="207">
        <v>20.6</v>
      </c>
      <c r="AS60" s="207">
        <v>20.6</v>
      </c>
      <c r="AT60" s="207">
        <v>21.8</v>
      </c>
      <c r="AU60" s="207">
        <v>20.5</v>
      </c>
      <c r="AV60" s="207">
        <v>20.7</v>
      </c>
      <c r="AW60" s="207">
        <v>20.7</v>
      </c>
      <c r="AX60" s="207">
        <v>20.7</v>
      </c>
      <c r="AY60" s="207">
        <v>20.6</v>
      </c>
      <c r="AZ60" s="207">
        <v>20.5</v>
      </c>
      <c r="BA60" s="217"/>
      <c r="BB60" s="207">
        <v>20.3</v>
      </c>
      <c r="BC60" s="207">
        <v>19.7</v>
      </c>
      <c r="BD60" s="207">
        <v>19.100000000000001</v>
      </c>
      <c r="BE60" s="207">
        <v>18.7</v>
      </c>
      <c r="BF60" s="207">
        <v>18.7</v>
      </c>
      <c r="BG60" s="207">
        <v>18.600000000000001</v>
      </c>
      <c r="BH60" s="207">
        <v>18.3</v>
      </c>
      <c r="BI60" s="207">
        <v>18.100000000000001</v>
      </c>
      <c r="BJ60" s="207">
        <v>17.899999999999999</v>
      </c>
      <c r="BK60" s="207">
        <v>17.899999999999999</v>
      </c>
      <c r="BL60" s="207">
        <v>17.899999999999999</v>
      </c>
      <c r="BM60" s="207">
        <v>17.600000000000001</v>
      </c>
      <c r="BN60" s="217"/>
      <c r="BO60" s="207">
        <v>17.5</v>
      </c>
      <c r="BP60" s="207">
        <v>17.399999999999999</v>
      </c>
      <c r="BQ60" s="207">
        <v>17.5</v>
      </c>
      <c r="BR60" s="207">
        <v>17.600000000000001</v>
      </c>
      <c r="BS60" s="207">
        <v>17.8</v>
      </c>
      <c r="BT60" s="207">
        <v>17.899999999999999</v>
      </c>
      <c r="BU60" s="207">
        <v>18</v>
      </c>
      <c r="BV60" s="207">
        <v>18.100000000000001</v>
      </c>
      <c r="BW60" s="207">
        <v>18.3</v>
      </c>
      <c r="BX60" s="207">
        <v>18.399999999999999</v>
      </c>
      <c r="BY60" s="207">
        <v>18.2</v>
      </c>
      <c r="BZ60" s="207">
        <v>17.7</v>
      </c>
      <c r="CA60" s="217"/>
      <c r="CB60" s="207">
        <v>17.3</v>
      </c>
      <c r="CC60" s="207">
        <v>17</v>
      </c>
      <c r="CD60" s="207">
        <v>16.899999999999999</v>
      </c>
      <c r="CE60" s="207">
        <v>17.100000000000001</v>
      </c>
      <c r="CF60" s="207">
        <v>17.100000000000001</v>
      </c>
      <c r="CG60" s="207">
        <v>17.100000000000001</v>
      </c>
      <c r="CH60" s="207">
        <v>16.899999999999999</v>
      </c>
      <c r="CI60" s="207">
        <v>16.7</v>
      </c>
      <c r="CJ60" s="207">
        <v>16.399999999999999</v>
      </c>
      <c r="CK60" s="207">
        <v>16.100000000000001</v>
      </c>
      <c r="CL60" s="207">
        <v>15.8</v>
      </c>
      <c r="CM60" s="207">
        <v>15.5</v>
      </c>
      <c r="CN60" s="217"/>
      <c r="CO60" s="207">
        <v>15.2</v>
      </c>
      <c r="CP60" s="207">
        <v>14.9</v>
      </c>
      <c r="CQ60" s="207">
        <v>14.6</v>
      </c>
      <c r="CR60" s="207">
        <v>14.5</v>
      </c>
      <c r="CS60" s="207">
        <v>14.6</v>
      </c>
      <c r="CT60" s="207">
        <v>14.7</v>
      </c>
      <c r="CU60" s="207">
        <v>14.6</v>
      </c>
      <c r="CV60" s="207">
        <v>14.4</v>
      </c>
      <c r="CW60" s="207">
        <v>14.2</v>
      </c>
      <c r="CX60" s="207">
        <v>14.2</v>
      </c>
      <c r="CY60" s="207">
        <v>14.2</v>
      </c>
      <c r="CZ60" s="207">
        <v>14.2</v>
      </c>
      <c r="DA60" s="217"/>
      <c r="DB60" s="207">
        <v>14.1</v>
      </c>
      <c r="DC60" s="207">
        <v>13.7</v>
      </c>
      <c r="DD60" s="207">
        <v>13.4</v>
      </c>
      <c r="DE60" s="207">
        <v>13.3</v>
      </c>
      <c r="DF60" s="207">
        <v>13.4</v>
      </c>
      <c r="DG60" s="207">
        <v>13.6</v>
      </c>
      <c r="DH60" s="207">
        <v>14</v>
      </c>
      <c r="DI60" s="207">
        <v>14.1</v>
      </c>
      <c r="DJ60" s="207">
        <v>14.2</v>
      </c>
      <c r="DK60" s="207">
        <v>13.9</v>
      </c>
      <c r="DL60" s="207">
        <v>13.8</v>
      </c>
      <c r="DM60" s="207">
        <v>13.6</v>
      </c>
      <c r="DN60" s="217"/>
      <c r="DO60" s="207">
        <v>13.6</v>
      </c>
      <c r="DP60" s="207">
        <v>13.2</v>
      </c>
      <c r="DQ60" s="207">
        <v>13.1</v>
      </c>
      <c r="DR60" s="207">
        <v>13.2</v>
      </c>
      <c r="DS60" s="207">
        <v>13</v>
      </c>
      <c r="DT60" s="207">
        <v>12.8</v>
      </c>
      <c r="DU60" s="207">
        <v>12.6</v>
      </c>
      <c r="DV60" s="207">
        <v>12.5</v>
      </c>
      <c r="DW60" s="207">
        <v>12.5</v>
      </c>
      <c r="DX60" s="207">
        <v>12.4</v>
      </c>
      <c r="DY60" s="207">
        <v>12.6</v>
      </c>
      <c r="DZ60" s="207">
        <v>12.7</v>
      </c>
      <c r="EA60" s="217"/>
      <c r="EB60" s="207">
        <v>12.7</v>
      </c>
      <c r="EC60" s="207">
        <v>12.7</v>
      </c>
      <c r="ED60" s="207">
        <v>12.6</v>
      </c>
      <c r="EE60" s="207">
        <v>12.9</v>
      </c>
      <c r="EF60" s="207"/>
      <c r="EG60" s="207"/>
      <c r="EH60" s="207"/>
      <c r="EI60" s="207"/>
      <c r="EJ60" s="207"/>
      <c r="EK60" s="207"/>
      <c r="EL60" s="207"/>
      <c r="EM60" s="207"/>
      <c r="EN60" s="217"/>
    </row>
    <row r="61" spans="1:144" ht="15" customHeight="1" x14ac:dyDescent="0.2">
      <c r="A61" s="355">
        <v>3600</v>
      </c>
      <c r="B61" s="207">
        <v>24.2</v>
      </c>
      <c r="C61" s="207">
        <v>24.4</v>
      </c>
      <c r="D61" s="207">
        <v>24.2</v>
      </c>
      <c r="E61" s="207">
        <v>24.2</v>
      </c>
      <c r="F61" s="207">
        <v>24.5</v>
      </c>
      <c r="G61" s="207">
        <v>25.1</v>
      </c>
      <c r="H61" s="207">
        <v>24.8</v>
      </c>
      <c r="I61" s="207">
        <v>24.3</v>
      </c>
      <c r="J61" s="207">
        <v>23.8</v>
      </c>
      <c r="K61" s="207">
        <v>23.6</v>
      </c>
      <c r="L61" s="207">
        <v>24</v>
      </c>
      <c r="M61" s="207">
        <v>24.4</v>
      </c>
      <c r="N61" s="83"/>
      <c r="O61" s="207">
        <v>25</v>
      </c>
      <c r="P61" s="207">
        <v>25</v>
      </c>
      <c r="Q61" s="207">
        <v>25.2</v>
      </c>
      <c r="R61" s="207">
        <v>25.3</v>
      </c>
      <c r="S61" s="207">
        <v>25.6</v>
      </c>
      <c r="T61" s="207">
        <v>27</v>
      </c>
      <c r="U61" s="207">
        <v>26.9</v>
      </c>
      <c r="V61" s="207">
        <v>26.7</v>
      </c>
      <c r="W61" s="207">
        <v>25.5</v>
      </c>
      <c r="X61" s="207">
        <v>25.2</v>
      </c>
      <c r="Y61" s="207">
        <v>25.4</v>
      </c>
      <c r="Z61" s="207">
        <v>25.2</v>
      </c>
      <c r="AA61" s="83"/>
      <c r="AB61" s="207">
        <v>24.8</v>
      </c>
      <c r="AC61" s="207">
        <v>23.9</v>
      </c>
      <c r="AD61" s="207">
        <v>23</v>
      </c>
      <c r="AE61" s="207">
        <v>22.7</v>
      </c>
      <c r="AF61" s="207">
        <v>23.3</v>
      </c>
      <c r="AG61" s="207">
        <v>24.7</v>
      </c>
      <c r="AH61" s="207">
        <v>25.5</v>
      </c>
      <c r="AI61" s="207">
        <v>25.9</v>
      </c>
      <c r="AJ61" s="207">
        <v>26</v>
      </c>
      <c r="AK61" s="207">
        <v>26.3</v>
      </c>
      <c r="AL61" s="207">
        <v>26.3</v>
      </c>
      <c r="AM61" s="207">
        <v>26</v>
      </c>
      <c r="AN61" s="217"/>
      <c r="AO61" s="207">
        <v>24.8</v>
      </c>
      <c r="AP61" s="207">
        <v>23.2</v>
      </c>
      <c r="AQ61" s="207">
        <v>21.4</v>
      </c>
      <c r="AR61" s="207">
        <v>20.6</v>
      </c>
      <c r="AS61" s="207">
        <v>20.6</v>
      </c>
      <c r="AT61" s="207">
        <v>20.9</v>
      </c>
      <c r="AU61" s="207">
        <v>20.3</v>
      </c>
      <c r="AV61" s="207">
        <v>20.3</v>
      </c>
      <c r="AW61" s="207">
        <v>20.399999999999999</v>
      </c>
      <c r="AX61" s="207">
        <v>20.5</v>
      </c>
      <c r="AY61" s="207">
        <v>20.3</v>
      </c>
      <c r="AZ61" s="207">
        <v>20.100000000000001</v>
      </c>
      <c r="BA61" s="217"/>
      <c r="BB61" s="207">
        <v>19.399999999999999</v>
      </c>
      <c r="BC61" s="207">
        <v>18.8</v>
      </c>
      <c r="BD61" s="207">
        <v>18</v>
      </c>
      <c r="BE61" s="207">
        <v>17.600000000000001</v>
      </c>
      <c r="BF61" s="207">
        <v>17.5</v>
      </c>
      <c r="BG61" s="207">
        <v>17.3</v>
      </c>
      <c r="BH61" s="207">
        <v>16.899999999999999</v>
      </c>
      <c r="BI61" s="207">
        <v>16.600000000000001</v>
      </c>
      <c r="BJ61" s="207">
        <v>16.600000000000001</v>
      </c>
      <c r="BK61" s="207">
        <v>16.8</v>
      </c>
      <c r="BL61" s="207">
        <v>17.2</v>
      </c>
      <c r="BM61" s="207">
        <v>17.3</v>
      </c>
      <c r="BN61" s="217"/>
      <c r="BO61" s="207">
        <v>16.8</v>
      </c>
      <c r="BP61" s="207">
        <v>16</v>
      </c>
      <c r="BQ61" s="207">
        <v>15.2</v>
      </c>
      <c r="BR61" s="207">
        <v>15.1</v>
      </c>
      <c r="BS61" s="207">
        <v>15.6</v>
      </c>
      <c r="BT61" s="207">
        <v>16.2</v>
      </c>
      <c r="BU61" s="207">
        <v>16.600000000000001</v>
      </c>
      <c r="BV61" s="207">
        <v>16.7</v>
      </c>
      <c r="BW61" s="207">
        <v>17</v>
      </c>
      <c r="BX61" s="207">
        <v>17.100000000000001</v>
      </c>
      <c r="BY61" s="207">
        <v>16.899999999999999</v>
      </c>
      <c r="BZ61" s="207">
        <v>16.7</v>
      </c>
      <c r="CA61" s="217"/>
      <c r="CB61" s="207">
        <v>16.7</v>
      </c>
      <c r="CC61" s="207">
        <v>16.7</v>
      </c>
      <c r="CD61" s="207">
        <v>16.600000000000001</v>
      </c>
      <c r="CE61" s="207">
        <v>16.399999999999999</v>
      </c>
      <c r="CF61" s="207">
        <v>16.399999999999999</v>
      </c>
      <c r="CG61" s="207">
        <v>16.600000000000001</v>
      </c>
      <c r="CH61" s="207">
        <v>16.600000000000001</v>
      </c>
      <c r="CI61" s="207">
        <v>16.5</v>
      </c>
      <c r="CJ61" s="207">
        <v>16.2</v>
      </c>
      <c r="CK61" s="207">
        <v>16.100000000000001</v>
      </c>
      <c r="CL61" s="207">
        <v>16.2</v>
      </c>
      <c r="CM61" s="207">
        <v>16.3</v>
      </c>
      <c r="CN61" s="217"/>
      <c r="CO61" s="207">
        <v>16.2</v>
      </c>
      <c r="CP61" s="207">
        <v>15.9</v>
      </c>
      <c r="CQ61" s="207">
        <v>15.6</v>
      </c>
      <c r="CR61" s="207">
        <v>15.4</v>
      </c>
      <c r="CS61" s="207">
        <v>15.7</v>
      </c>
      <c r="CT61" s="207">
        <v>16.2</v>
      </c>
      <c r="CU61" s="207">
        <v>16.399999999999999</v>
      </c>
      <c r="CV61" s="207">
        <v>16.3</v>
      </c>
      <c r="CW61" s="207">
        <v>16</v>
      </c>
      <c r="CX61" s="207">
        <v>16</v>
      </c>
      <c r="CY61" s="207">
        <v>16.3</v>
      </c>
      <c r="CZ61" s="207">
        <v>16.600000000000001</v>
      </c>
      <c r="DA61" s="217"/>
      <c r="DB61" s="207">
        <v>16.8</v>
      </c>
      <c r="DC61" s="207">
        <v>16.600000000000001</v>
      </c>
      <c r="DD61" s="207">
        <v>16.399999999999999</v>
      </c>
      <c r="DE61" s="207">
        <v>16.399999999999999</v>
      </c>
      <c r="DF61" s="207">
        <v>16.600000000000001</v>
      </c>
      <c r="DG61" s="207">
        <v>16.8</v>
      </c>
      <c r="DH61" s="207">
        <v>16.899999999999999</v>
      </c>
      <c r="DI61" s="207">
        <v>17.100000000000001</v>
      </c>
      <c r="DJ61" s="207">
        <v>17.2</v>
      </c>
      <c r="DK61" s="207">
        <v>17.399999999999999</v>
      </c>
      <c r="DL61" s="207">
        <v>17.7</v>
      </c>
      <c r="DM61" s="207">
        <v>18.2</v>
      </c>
      <c r="DN61" s="217"/>
      <c r="DO61" s="207">
        <v>18.3</v>
      </c>
      <c r="DP61" s="207">
        <v>17.899999999999999</v>
      </c>
      <c r="DQ61" s="207">
        <v>17.5</v>
      </c>
      <c r="DR61" s="207">
        <v>17.3</v>
      </c>
      <c r="DS61" s="207">
        <v>17.2</v>
      </c>
      <c r="DT61" s="207">
        <v>17.2</v>
      </c>
      <c r="DU61" s="207">
        <v>17.3</v>
      </c>
      <c r="DV61" s="207">
        <v>17.5</v>
      </c>
      <c r="DW61" s="207">
        <v>16.600000000000001</v>
      </c>
      <c r="DX61" s="207">
        <v>17.8</v>
      </c>
      <c r="DY61" s="207">
        <v>18</v>
      </c>
      <c r="DZ61" s="207">
        <v>18.2</v>
      </c>
      <c r="EA61" s="217"/>
      <c r="EB61" s="207">
        <v>18.100000000000001</v>
      </c>
      <c r="EC61" s="207">
        <v>18</v>
      </c>
      <c r="ED61" s="207">
        <v>18</v>
      </c>
      <c r="EE61" s="207">
        <v>18.2</v>
      </c>
      <c r="EF61" s="207"/>
      <c r="EG61" s="207"/>
      <c r="EH61" s="207"/>
      <c r="EI61" s="207"/>
      <c r="EJ61" s="207"/>
      <c r="EK61" s="207"/>
      <c r="EL61" s="207"/>
      <c r="EM61" s="207"/>
      <c r="EN61" s="217"/>
    </row>
    <row r="62" spans="1:144" x14ac:dyDescent="0.2">
      <c r="A62" s="355">
        <v>3700</v>
      </c>
      <c r="B62" s="207">
        <v>24.6</v>
      </c>
      <c r="C62" s="207">
        <v>24.7</v>
      </c>
      <c r="D62" s="207">
        <v>24.8</v>
      </c>
      <c r="E62" s="207">
        <v>25.1</v>
      </c>
      <c r="F62" s="207">
        <v>25.3</v>
      </c>
      <c r="G62" s="207">
        <v>25.9</v>
      </c>
      <c r="H62" s="207">
        <v>25.9</v>
      </c>
      <c r="I62" s="207">
        <v>25.9</v>
      </c>
      <c r="J62" s="207">
        <v>25.9</v>
      </c>
      <c r="K62" s="207">
        <v>26</v>
      </c>
      <c r="L62" s="207">
        <v>26.2</v>
      </c>
      <c r="M62" s="207">
        <v>26.5</v>
      </c>
      <c r="N62" s="83"/>
      <c r="O62" s="207">
        <v>26.8</v>
      </c>
      <c r="P62" s="207">
        <v>26.9</v>
      </c>
      <c r="Q62" s="207">
        <v>27.1</v>
      </c>
      <c r="R62" s="207">
        <v>27.6</v>
      </c>
      <c r="S62" s="207">
        <v>27.9</v>
      </c>
      <c r="T62" s="207">
        <v>29.1</v>
      </c>
      <c r="U62" s="207">
        <v>29.2</v>
      </c>
      <c r="V62" s="207">
        <v>29.3</v>
      </c>
      <c r="W62" s="207">
        <v>28.7</v>
      </c>
      <c r="X62" s="207">
        <v>28.4</v>
      </c>
      <c r="Y62" s="207">
        <v>28.1</v>
      </c>
      <c r="Z62" s="207">
        <v>27.7</v>
      </c>
      <c r="AA62" s="83"/>
      <c r="AB62" s="207">
        <v>27.3</v>
      </c>
      <c r="AC62" s="207">
        <v>26.9</v>
      </c>
      <c r="AD62" s="207">
        <v>26.4</v>
      </c>
      <c r="AE62" s="207">
        <v>26.1</v>
      </c>
      <c r="AF62" s="207">
        <v>26.4</v>
      </c>
      <c r="AG62" s="207">
        <v>27.5</v>
      </c>
      <c r="AH62" s="207">
        <v>28.2</v>
      </c>
      <c r="AI62" s="207">
        <v>28.7</v>
      </c>
      <c r="AJ62" s="207">
        <v>29</v>
      </c>
      <c r="AK62" s="207">
        <v>29.2</v>
      </c>
      <c r="AL62" s="207">
        <v>29.5</v>
      </c>
      <c r="AM62" s="207">
        <v>29.6</v>
      </c>
      <c r="AN62" s="217"/>
      <c r="AO62" s="207">
        <v>28.8</v>
      </c>
      <c r="AP62" s="207">
        <v>27.6</v>
      </c>
      <c r="AQ62" s="207">
        <v>26</v>
      </c>
      <c r="AR62" s="207">
        <v>25.2</v>
      </c>
      <c r="AS62" s="207">
        <v>25.1</v>
      </c>
      <c r="AT62" s="207">
        <v>25.7</v>
      </c>
      <c r="AU62" s="207">
        <v>25</v>
      </c>
      <c r="AV62" s="207">
        <v>24.8</v>
      </c>
      <c r="AW62" s="207">
        <v>24.5</v>
      </c>
      <c r="AX62" s="207">
        <v>24.3</v>
      </c>
      <c r="AY62" s="207">
        <v>24.6</v>
      </c>
      <c r="AZ62" s="207">
        <v>24.6</v>
      </c>
      <c r="BA62" s="217"/>
      <c r="BB62" s="207">
        <v>23.9</v>
      </c>
      <c r="BC62" s="207">
        <v>22.8</v>
      </c>
      <c r="BD62" s="207">
        <v>21.6</v>
      </c>
      <c r="BE62" s="207">
        <v>21.2</v>
      </c>
      <c r="BF62" s="207">
        <v>21.2</v>
      </c>
      <c r="BG62" s="207">
        <v>21.1</v>
      </c>
      <c r="BH62" s="207">
        <v>20.9</v>
      </c>
      <c r="BI62" s="207">
        <v>20.7</v>
      </c>
      <c r="BJ62" s="207">
        <v>20.6</v>
      </c>
      <c r="BK62" s="207">
        <v>20.9</v>
      </c>
      <c r="BL62" s="207">
        <v>20.9</v>
      </c>
      <c r="BM62" s="207">
        <v>20.7</v>
      </c>
      <c r="BN62" s="217"/>
      <c r="BO62" s="207">
        <v>20.2</v>
      </c>
      <c r="BP62" s="207">
        <v>19.899999999999999</v>
      </c>
      <c r="BQ62" s="207">
        <v>19.7</v>
      </c>
      <c r="BR62" s="207">
        <v>20</v>
      </c>
      <c r="BS62" s="207">
        <v>20.7</v>
      </c>
      <c r="BT62" s="207">
        <v>21.3</v>
      </c>
      <c r="BU62" s="207">
        <v>21.5</v>
      </c>
      <c r="BV62" s="207">
        <v>21.4</v>
      </c>
      <c r="BW62" s="207">
        <v>22</v>
      </c>
      <c r="BX62" s="207">
        <v>22.1</v>
      </c>
      <c r="BY62" s="207">
        <v>21.9</v>
      </c>
      <c r="BZ62" s="207">
        <v>21.3</v>
      </c>
      <c r="CA62" s="217"/>
      <c r="CB62" s="207">
        <v>21</v>
      </c>
      <c r="CC62" s="207">
        <v>21</v>
      </c>
      <c r="CD62" s="207">
        <v>21.1</v>
      </c>
      <c r="CE62" s="207">
        <v>21.2</v>
      </c>
      <c r="CF62" s="207">
        <v>21.2</v>
      </c>
      <c r="CG62" s="207">
        <v>21.2</v>
      </c>
      <c r="CH62" s="207">
        <v>21</v>
      </c>
      <c r="CI62" s="207">
        <v>20.8</v>
      </c>
      <c r="CJ62" s="207">
        <v>20.399999999999999</v>
      </c>
      <c r="CK62" s="207">
        <v>20.3</v>
      </c>
      <c r="CL62" s="207">
        <v>20.399999999999999</v>
      </c>
      <c r="CM62" s="207">
        <v>20.399999999999999</v>
      </c>
      <c r="CN62" s="217"/>
      <c r="CO62" s="207">
        <v>20.3</v>
      </c>
      <c r="CP62" s="207">
        <v>20.100000000000001</v>
      </c>
      <c r="CQ62" s="207">
        <v>19.899999999999999</v>
      </c>
      <c r="CR62" s="207">
        <v>19.899999999999999</v>
      </c>
      <c r="CS62" s="207">
        <v>19.8</v>
      </c>
      <c r="CT62" s="207">
        <v>19.899999999999999</v>
      </c>
      <c r="CU62" s="207">
        <v>19.7</v>
      </c>
      <c r="CV62" s="207">
        <v>19.7</v>
      </c>
      <c r="CW62" s="207">
        <v>19.5</v>
      </c>
      <c r="CX62" s="207">
        <v>19.399999999999999</v>
      </c>
      <c r="CY62" s="207">
        <v>19.399999999999999</v>
      </c>
      <c r="CZ62" s="207">
        <v>19.2</v>
      </c>
      <c r="DA62" s="217"/>
      <c r="DB62" s="207">
        <v>19.3</v>
      </c>
      <c r="DC62" s="207">
        <v>19.100000000000001</v>
      </c>
      <c r="DD62" s="207">
        <v>19.100000000000001</v>
      </c>
      <c r="DE62" s="207">
        <v>19.100000000000001</v>
      </c>
      <c r="DF62" s="207">
        <v>19.2</v>
      </c>
      <c r="DG62" s="207">
        <v>19.399999999999999</v>
      </c>
      <c r="DH62" s="207">
        <v>19.399999999999999</v>
      </c>
      <c r="DI62" s="207">
        <v>19.600000000000001</v>
      </c>
      <c r="DJ62" s="207">
        <v>19.399999999999999</v>
      </c>
      <c r="DK62" s="207">
        <v>19.3</v>
      </c>
      <c r="DL62" s="207">
        <v>19.5</v>
      </c>
      <c r="DM62" s="207">
        <v>19.7</v>
      </c>
      <c r="DN62" s="217"/>
      <c r="DO62" s="207">
        <v>19.7</v>
      </c>
      <c r="DP62" s="207">
        <v>19.3</v>
      </c>
      <c r="DQ62" s="207">
        <v>18.8</v>
      </c>
      <c r="DR62" s="207">
        <v>18.7</v>
      </c>
      <c r="DS62" s="207">
        <v>18.5</v>
      </c>
      <c r="DT62" s="207">
        <v>18.399999999999999</v>
      </c>
      <c r="DU62" s="207">
        <v>18.100000000000001</v>
      </c>
      <c r="DV62" s="207">
        <v>18.3</v>
      </c>
      <c r="DW62" s="207">
        <v>18.399999999999999</v>
      </c>
      <c r="DX62" s="207">
        <v>18.600000000000001</v>
      </c>
      <c r="DY62" s="207">
        <v>18.600000000000001</v>
      </c>
      <c r="DZ62" s="207">
        <v>19</v>
      </c>
      <c r="EA62" s="217"/>
      <c r="EB62" s="207">
        <v>19</v>
      </c>
      <c r="EC62" s="207">
        <v>19</v>
      </c>
      <c r="ED62" s="207">
        <v>19</v>
      </c>
      <c r="EE62" s="207">
        <v>19.5</v>
      </c>
      <c r="EF62" s="207"/>
      <c r="EG62" s="207"/>
      <c r="EH62" s="207"/>
      <c r="EI62" s="207"/>
      <c r="EJ62" s="207"/>
      <c r="EK62" s="207"/>
      <c r="EL62" s="207"/>
      <c r="EM62" s="207"/>
      <c r="EN62" s="217"/>
    </row>
    <row r="63" spans="1:144" ht="15" customHeight="1" x14ac:dyDescent="0.25">
      <c r="A63" s="160" t="s">
        <v>63</v>
      </c>
      <c r="B63" s="204"/>
      <c r="C63" s="242"/>
      <c r="D63" s="242"/>
      <c r="E63" s="242"/>
      <c r="F63" s="242"/>
      <c r="G63" s="242"/>
      <c r="H63" s="242"/>
      <c r="I63" s="242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162"/>
      <c r="U63" s="162"/>
      <c r="V63" s="162"/>
      <c r="W63" s="162"/>
      <c r="X63" s="162"/>
      <c r="Y63" s="162"/>
      <c r="Z63" s="162"/>
      <c r="AA63" s="83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217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217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217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217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2"/>
      <c r="CN63" s="217"/>
      <c r="CO63" s="162"/>
      <c r="CP63" s="162"/>
      <c r="CQ63" s="162"/>
      <c r="CR63" s="162"/>
      <c r="CS63" s="162"/>
      <c r="CT63" s="162"/>
      <c r="CU63" s="162"/>
      <c r="CV63" s="162"/>
      <c r="CW63" s="162"/>
      <c r="CX63" s="162"/>
      <c r="CY63" s="162"/>
      <c r="CZ63" s="162"/>
      <c r="DA63" s="217"/>
      <c r="DB63" s="162"/>
      <c r="DC63" s="162"/>
      <c r="DD63" s="162"/>
      <c r="DE63" s="162"/>
      <c r="DF63" s="162"/>
      <c r="DG63" s="162"/>
      <c r="DH63" s="162"/>
      <c r="DI63" s="162"/>
      <c r="DJ63" s="162"/>
      <c r="DK63" s="162"/>
      <c r="DL63" s="162"/>
      <c r="DM63" s="162"/>
      <c r="DN63" s="217"/>
      <c r="DO63" s="162"/>
      <c r="DP63" s="162"/>
      <c r="DQ63" s="162"/>
      <c r="DR63" s="162"/>
      <c r="DS63" s="162"/>
      <c r="DT63" s="162"/>
      <c r="DU63" s="162"/>
      <c r="DV63" s="162"/>
      <c r="DW63" s="162"/>
      <c r="DX63" s="162"/>
      <c r="DY63" s="162"/>
      <c r="DZ63" s="162"/>
      <c r="EA63" s="217"/>
      <c r="EB63" s="162"/>
      <c r="EC63" s="162"/>
      <c r="ED63" s="162"/>
      <c r="EE63" s="162"/>
      <c r="EF63" s="162"/>
      <c r="EG63" s="162"/>
      <c r="EH63" s="162"/>
      <c r="EI63" s="162"/>
      <c r="EJ63" s="162"/>
      <c r="EK63" s="162"/>
      <c r="EL63" s="162"/>
      <c r="EM63" s="162"/>
      <c r="EN63" s="217"/>
    </row>
    <row r="64" spans="1:144" ht="15" customHeight="1" x14ac:dyDescent="0.2">
      <c r="A64" s="355">
        <v>1600</v>
      </c>
      <c r="B64" s="207">
        <v>34.6</v>
      </c>
      <c r="C64" s="241">
        <v>34.4</v>
      </c>
      <c r="D64" s="241">
        <v>34.299999999999997</v>
      </c>
      <c r="E64" s="241">
        <v>34.4</v>
      </c>
      <c r="F64" s="241">
        <v>34.700000000000003</v>
      </c>
      <c r="G64" s="241">
        <v>34.799999999999997</v>
      </c>
      <c r="H64" s="241">
        <v>34.700000000000003</v>
      </c>
      <c r="I64" s="241">
        <v>34.700000000000003</v>
      </c>
      <c r="J64" s="207">
        <v>34.6</v>
      </c>
      <c r="K64" s="207">
        <v>34.799999999999997</v>
      </c>
      <c r="L64" s="207">
        <v>35</v>
      </c>
      <c r="M64" s="207">
        <v>35.1</v>
      </c>
      <c r="N64" s="83"/>
      <c r="O64" s="207">
        <v>34.799999999999997</v>
      </c>
      <c r="P64" s="207">
        <v>34.700000000000003</v>
      </c>
      <c r="Q64" s="207">
        <v>34.700000000000003</v>
      </c>
      <c r="R64" s="207">
        <v>34.299999999999997</v>
      </c>
      <c r="S64" s="207">
        <v>34.1</v>
      </c>
      <c r="T64" s="207">
        <v>34.1</v>
      </c>
      <c r="U64" s="207">
        <v>34.6</v>
      </c>
      <c r="V64" s="207">
        <v>34.9</v>
      </c>
      <c r="W64" s="207">
        <v>35.4</v>
      </c>
      <c r="X64" s="207">
        <v>35.9</v>
      </c>
      <c r="Y64" s="207">
        <v>36.299999999999997</v>
      </c>
      <c r="Z64" s="207">
        <v>36</v>
      </c>
      <c r="AA64" s="83"/>
      <c r="AB64" s="207">
        <v>35.5</v>
      </c>
      <c r="AC64" s="207">
        <v>35.1</v>
      </c>
      <c r="AD64" s="207">
        <v>34.9</v>
      </c>
      <c r="AE64" s="207">
        <v>34.799999999999997</v>
      </c>
      <c r="AF64" s="207">
        <v>34.799999999999997</v>
      </c>
      <c r="AG64" s="207">
        <v>35</v>
      </c>
      <c r="AH64" s="207">
        <v>34.700000000000003</v>
      </c>
      <c r="AI64" s="207">
        <v>34.6</v>
      </c>
      <c r="AJ64" s="207">
        <v>34.1</v>
      </c>
      <c r="AK64" s="207">
        <v>33.799999999999997</v>
      </c>
      <c r="AL64" s="207">
        <v>33.5</v>
      </c>
      <c r="AM64" s="207">
        <v>33.6</v>
      </c>
      <c r="AN64" s="217"/>
      <c r="AO64" s="207">
        <v>33.6</v>
      </c>
      <c r="AP64" s="207">
        <v>33.6</v>
      </c>
      <c r="AQ64" s="207">
        <v>33.1</v>
      </c>
      <c r="AR64" s="207">
        <v>33.1</v>
      </c>
      <c r="AS64" s="207">
        <v>32.700000000000003</v>
      </c>
      <c r="AT64" s="207">
        <v>32.9</v>
      </c>
      <c r="AU64" s="207">
        <v>32.6</v>
      </c>
      <c r="AV64" s="207">
        <v>32.4</v>
      </c>
      <c r="AW64" s="207">
        <v>31.9</v>
      </c>
      <c r="AX64" s="207">
        <v>31</v>
      </c>
      <c r="AY64" s="207">
        <v>30.4</v>
      </c>
      <c r="AZ64" s="207">
        <v>30</v>
      </c>
      <c r="BA64" s="217"/>
      <c r="BB64" s="207">
        <v>30</v>
      </c>
      <c r="BC64" s="207">
        <v>29.8</v>
      </c>
      <c r="BD64" s="207">
        <v>29.7</v>
      </c>
      <c r="BE64" s="207">
        <v>29.4</v>
      </c>
      <c r="BF64" s="207">
        <v>29.3</v>
      </c>
      <c r="BG64" s="207">
        <v>29</v>
      </c>
      <c r="BH64" s="207">
        <v>28.6</v>
      </c>
      <c r="BI64" s="207">
        <v>28.1</v>
      </c>
      <c r="BJ64" s="207">
        <v>27.7</v>
      </c>
      <c r="BK64" s="207">
        <v>27.4</v>
      </c>
      <c r="BL64" s="207">
        <v>27.5</v>
      </c>
      <c r="BM64" s="207">
        <v>27.5</v>
      </c>
      <c r="BN64" s="217"/>
      <c r="BO64" s="207">
        <v>27.3</v>
      </c>
      <c r="BP64" s="207">
        <v>26.9</v>
      </c>
      <c r="BQ64" s="207">
        <v>26.9</v>
      </c>
      <c r="BR64" s="207">
        <v>26.9</v>
      </c>
      <c r="BS64" s="207">
        <v>27</v>
      </c>
      <c r="BT64" s="207">
        <v>26.7</v>
      </c>
      <c r="BU64" s="207">
        <v>26.7</v>
      </c>
      <c r="BV64" s="207">
        <v>26.4</v>
      </c>
      <c r="BW64" s="207">
        <v>26.3</v>
      </c>
      <c r="BX64" s="207">
        <v>26</v>
      </c>
      <c r="BY64" s="207">
        <v>26.1</v>
      </c>
      <c r="BZ64" s="207">
        <v>26.2</v>
      </c>
      <c r="CA64" s="217"/>
      <c r="CB64" s="207">
        <v>26.1</v>
      </c>
      <c r="CC64" s="207">
        <v>26.1</v>
      </c>
      <c r="CD64" s="207">
        <v>25.9</v>
      </c>
      <c r="CE64" s="207">
        <v>25.8</v>
      </c>
      <c r="CF64" s="207">
        <v>25.8</v>
      </c>
      <c r="CG64" s="207">
        <v>25.6</v>
      </c>
      <c r="CH64" s="207">
        <v>25.5</v>
      </c>
      <c r="CI64" s="207">
        <v>25.4</v>
      </c>
      <c r="CJ64" s="207">
        <v>25.4</v>
      </c>
      <c r="CK64" s="207">
        <v>25.2</v>
      </c>
      <c r="CL64" s="207">
        <v>25.3</v>
      </c>
      <c r="CM64" s="207">
        <v>25.3</v>
      </c>
      <c r="CN64" s="217"/>
      <c r="CO64" s="207">
        <v>25.3</v>
      </c>
      <c r="CP64" s="207">
        <v>25.1</v>
      </c>
      <c r="CQ64" s="207">
        <v>25</v>
      </c>
      <c r="CR64" s="207">
        <v>25</v>
      </c>
      <c r="CS64" s="207">
        <v>25</v>
      </c>
      <c r="CT64" s="207">
        <v>25</v>
      </c>
      <c r="CU64" s="207">
        <v>25.1</v>
      </c>
      <c r="CV64" s="207">
        <v>25</v>
      </c>
      <c r="CW64" s="207">
        <v>24.9</v>
      </c>
      <c r="CX64" s="207">
        <v>24.8</v>
      </c>
      <c r="CY64" s="207">
        <v>24.8</v>
      </c>
      <c r="CZ64" s="207">
        <v>24.9</v>
      </c>
      <c r="DA64" s="217"/>
      <c r="DB64" s="207">
        <v>25</v>
      </c>
      <c r="DC64" s="207">
        <v>24.8</v>
      </c>
      <c r="DD64" s="207">
        <v>24.6</v>
      </c>
      <c r="DE64" s="207">
        <v>24.6</v>
      </c>
      <c r="DF64" s="207">
        <v>24.6</v>
      </c>
      <c r="DG64" s="207">
        <v>24.6</v>
      </c>
      <c r="DH64" s="207">
        <v>24.3</v>
      </c>
      <c r="DI64" s="207">
        <v>24.1</v>
      </c>
      <c r="DJ64" s="207">
        <v>23.9</v>
      </c>
      <c r="DK64" s="207">
        <v>23.8</v>
      </c>
      <c r="DL64" s="207">
        <v>23.6</v>
      </c>
      <c r="DM64" s="207">
        <v>23.2</v>
      </c>
      <c r="DN64" s="217"/>
      <c r="DO64" s="207">
        <v>23</v>
      </c>
      <c r="DP64" s="207">
        <v>22.7</v>
      </c>
      <c r="DQ64" s="207">
        <v>22.8</v>
      </c>
      <c r="DR64" s="207">
        <v>23</v>
      </c>
      <c r="DS64" s="207">
        <v>23.1</v>
      </c>
      <c r="DT64" s="207">
        <v>23</v>
      </c>
      <c r="DU64" s="207">
        <v>22.9</v>
      </c>
      <c r="DV64" s="207">
        <v>22.9</v>
      </c>
      <c r="DW64" s="207">
        <v>22.9</v>
      </c>
      <c r="DX64" s="207">
        <v>22.8</v>
      </c>
      <c r="DY64" s="207">
        <v>22.8</v>
      </c>
      <c r="DZ64" s="207">
        <v>22.9</v>
      </c>
      <c r="EA64" s="217"/>
      <c r="EB64" s="207">
        <v>22.8</v>
      </c>
      <c r="EC64" s="207">
        <v>22.7</v>
      </c>
      <c r="ED64" s="207">
        <v>22.4</v>
      </c>
      <c r="EE64" s="207">
        <v>22.5</v>
      </c>
      <c r="EF64" s="207"/>
      <c r="EG64" s="207"/>
      <c r="EH64" s="207"/>
      <c r="EI64" s="207"/>
      <c r="EJ64" s="207"/>
      <c r="EK64" s="207"/>
      <c r="EL64" s="207"/>
      <c r="EM64" s="207"/>
      <c r="EN64" s="217"/>
    </row>
    <row r="65" spans="1:144" ht="15" customHeight="1" x14ac:dyDescent="0.2">
      <c r="A65" s="355">
        <v>1700</v>
      </c>
      <c r="B65" s="207">
        <v>36.5</v>
      </c>
      <c r="C65" s="207">
        <v>36.700000000000003</v>
      </c>
      <c r="D65" s="207">
        <v>36.700000000000003</v>
      </c>
      <c r="E65" s="207">
        <v>37.1</v>
      </c>
      <c r="F65" s="207">
        <v>37.299999999999997</v>
      </c>
      <c r="G65" s="207">
        <v>37.299999999999997</v>
      </c>
      <c r="H65" s="207">
        <v>37.200000000000003</v>
      </c>
      <c r="I65" s="207">
        <v>37.299999999999997</v>
      </c>
      <c r="J65" s="207">
        <v>37.200000000000003</v>
      </c>
      <c r="K65" s="207">
        <v>37.299999999999997</v>
      </c>
      <c r="L65" s="207">
        <v>37.299999999999997</v>
      </c>
      <c r="M65" s="207">
        <v>37.4</v>
      </c>
      <c r="N65" s="83"/>
      <c r="O65" s="207">
        <v>37.1</v>
      </c>
      <c r="P65" s="207">
        <v>36.9</v>
      </c>
      <c r="Q65" s="207">
        <v>36.700000000000003</v>
      </c>
      <c r="R65" s="207">
        <v>36.4</v>
      </c>
      <c r="S65" s="207">
        <v>36.299999999999997</v>
      </c>
      <c r="T65" s="207">
        <v>36.5</v>
      </c>
      <c r="U65" s="207">
        <v>36.9</v>
      </c>
      <c r="V65" s="207">
        <v>37</v>
      </c>
      <c r="W65" s="207">
        <v>36.9</v>
      </c>
      <c r="X65" s="207">
        <v>37.1</v>
      </c>
      <c r="Y65" s="207">
        <v>37.4</v>
      </c>
      <c r="Z65" s="207">
        <v>37.4</v>
      </c>
      <c r="AA65" s="83"/>
      <c r="AB65" s="207">
        <v>37.200000000000003</v>
      </c>
      <c r="AC65" s="207">
        <v>37.1</v>
      </c>
      <c r="AD65" s="207">
        <v>37.200000000000003</v>
      </c>
      <c r="AE65" s="207">
        <v>36.6</v>
      </c>
      <c r="AF65" s="207">
        <v>36.6</v>
      </c>
      <c r="AG65" s="207">
        <v>36.200000000000003</v>
      </c>
      <c r="AH65" s="207">
        <v>35.5</v>
      </c>
      <c r="AI65" s="207">
        <v>35.200000000000003</v>
      </c>
      <c r="AJ65" s="207">
        <v>35.200000000000003</v>
      </c>
      <c r="AK65" s="207">
        <v>35.299999999999997</v>
      </c>
      <c r="AL65" s="207">
        <v>35</v>
      </c>
      <c r="AM65" s="207">
        <v>34.6</v>
      </c>
      <c r="AN65" s="217"/>
      <c r="AO65" s="207">
        <v>34.299999999999997</v>
      </c>
      <c r="AP65" s="207">
        <v>34.1</v>
      </c>
      <c r="AQ65" s="207">
        <v>34.1</v>
      </c>
      <c r="AR65" s="207">
        <v>33.9</v>
      </c>
      <c r="AS65" s="207">
        <v>34.1</v>
      </c>
      <c r="AT65" s="207">
        <v>33.799999999999997</v>
      </c>
      <c r="AU65" s="207">
        <v>33.9</v>
      </c>
      <c r="AV65" s="207">
        <v>33.4</v>
      </c>
      <c r="AW65" s="207">
        <v>33.200000000000003</v>
      </c>
      <c r="AX65" s="207">
        <v>32.9</v>
      </c>
      <c r="AY65" s="207">
        <v>32.700000000000003</v>
      </c>
      <c r="AZ65" s="207">
        <v>32.799999999999997</v>
      </c>
      <c r="BA65" s="217"/>
      <c r="BB65" s="207">
        <v>32.700000000000003</v>
      </c>
      <c r="BC65" s="207">
        <v>32.299999999999997</v>
      </c>
      <c r="BD65" s="207">
        <v>32</v>
      </c>
      <c r="BE65" s="207">
        <v>31.7</v>
      </c>
      <c r="BF65" s="207">
        <v>31.7</v>
      </c>
      <c r="BG65" s="207">
        <v>31.6</v>
      </c>
      <c r="BH65" s="207">
        <v>31.3</v>
      </c>
      <c r="BI65" s="207">
        <v>30.9</v>
      </c>
      <c r="BJ65" s="207">
        <v>30.5</v>
      </c>
      <c r="BK65" s="207">
        <v>30.2</v>
      </c>
      <c r="BL65" s="207">
        <v>30</v>
      </c>
      <c r="BM65" s="207">
        <v>29.7</v>
      </c>
      <c r="BN65" s="217"/>
      <c r="BO65" s="207">
        <v>29.5</v>
      </c>
      <c r="BP65" s="207">
        <v>29.4</v>
      </c>
      <c r="BQ65" s="207">
        <v>29.4</v>
      </c>
      <c r="BR65" s="207">
        <v>29.2</v>
      </c>
      <c r="BS65" s="207">
        <v>29.1</v>
      </c>
      <c r="BT65" s="207">
        <v>29</v>
      </c>
      <c r="BU65" s="207">
        <v>29.1</v>
      </c>
      <c r="BV65" s="207">
        <v>29.1</v>
      </c>
      <c r="BW65" s="207">
        <v>29</v>
      </c>
      <c r="BX65" s="207">
        <v>28.8</v>
      </c>
      <c r="BY65" s="207">
        <v>28.8</v>
      </c>
      <c r="BZ65" s="207">
        <v>28.8</v>
      </c>
      <c r="CA65" s="217"/>
      <c r="CB65" s="207">
        <v>28.9</v>
      </c>
      <c r="CC65" s="207">
        <v>28.9</v>
      </c>
      <c r="CD65" s="207">
        <v>29.1</v>
      </c>
      <c r="CE65" s="207">
        <v>29.3</v>
      </c>
      <c r="CF65" s="207">
        <v>29.6</v>
      </c>
      <c r="CG65" s="207">
        <v>29.5</v>
      </c>
      <c r="CH65" s="207">
        <v>29.3</v>
      </c>
      <c r="CI65" s="207">
        <v>29.1</v>
      </c>
      <c r="CJ65" s="207">
        <v>29</v>
      </c>
      <c r="CK65" s="207">
        <v>29</v>
      </c>
      <c r="CL65" s="207">
        <v>29.1</v>
      </c>
      <c r="CM65" s="207">
        <v>29.1</v>
      </c>
      <c r="CN65" s="217"/>
      <c r="CO65" s="207">
        <v>29.2</v>
      </c>
      <c r="CP65" s="207">
        <v>29.2</v>
      </c>
      <c r="CQ65" s="207">
        <v>29.1</v>
      </c>
      <c r="CR65" s="207">
        <v>28.8</v>
      </c>
      <c r="CS65" s="207">
        <v>28.6</v>
      </c>
      <c r="CT65" s="207">
        <v>28.6</v>
      </c>
      <c r="CU65" s="207">
        <v>28.8</v>
      </c>
      <c r="CV65" s="207">
        <v>28.5</v>
      </c>
      <c r="CW65" s="207">
        <v>28.5</v>
      </c>
      <c r="CX65" s="207">
        <v>28.3</v>
      </c>
      <c r="CY65" s="207">
        <v>28.4</v>
      </c>
      <c r="CZ65" s="207">
        <v>28.4</v>
      </c>
      <c r="DA65" s="217"/>
      <c r="DB65" s="207">
        <v>28.4</v>
      </c>
      <c r="DC65" s="207">
        <v>28.1</v>
      </c>
      <c r="DD65" s="207">
        <v>28</v>
      </c>
      <c r="DE65" s="207">
        <v>28.1</v>
      </c>
      <c r="DF65" s="207">
        <v>28.1</v>
      </c>
      <c r="DG65" s="207">
        <v>28.2</v>
      </c>
      <c r="DH65" s="207">
        <v>27.9</v>
      </c>
      <c r="DI65" s="207">
        <v>27.8</v>
      </c>
      <c r="DJ65" s="207">
        <v>27.8</v>
      </c>
      <c r="DK65" s="207">
        <v>27.8</v>
      </c>
      <c r="DL65" s="207">
        <v>27.6</v>
      </c>
      <c r="DM65" s="207">
        <v>27.5</v>
      </c>
      <c r="DN65" s="217"/>
      <c r="DO65" s="207">
        <v>27.6</v>
      </c>
      <c r="DP65" s="207">
        <v>27.7</v>
      </c>
      <c r="DQ65" s="207">
        <v>27.7</v>
      </c>
      <c r="DR65" s="207">
        <v>27.7</v>
      </c>
      <c r="DS65" s="207">
        <v>27.8</v>
      </c>
      <c r="DT65" s="207">
        <v>27.8</v>
      </c>
      <c r="DU65" s="207">
        <v>27.7</v>
      </c>
      <c r="DV65" s="207">
        <v>27.7</v>
      </c>
      <c r="DW65" s="207">
        <v>27.7</v>
      </c>
      <c r="DX65" s="207">
        <v>27.6</v>
      </c>
      <c r="DY65" s="207">
        <v>27.4</v>
      </c>
      <c r="DZ65" s="207">
        <v>27.3</v>
      </c>
      <c r="EA65" s="217"/>
      <c r="EB65" s="207">
        <v>27.3</v>
      </c>
      <c r="EC65" s="207">
        <v>27.4</v>
      </c>
      <c r="ED65" s="207">
        <v>27.4</v>
      </c>
      <c r="EE65" s="207">
        <v>27.6</v>
      </c>
      <c r="EF65" s="207"/>
      <c r="EG65" s="207"/>
      <c r="EH65" s="207"/>
      <c r="EI65" s="207"/>
      <c r="EJ65" s="207"/>
      <c r="EK65" s="207"/>
      <c r="EL65" s="207"/>
      <c r="EM65" s="207"/>
      <c r="EN65" s="217"/>
    </row>
    <row r="66" spans="1:144" ht="15" customHeight="1" x14ac:dyDescent="0.2">
      <c r="A66" s="355">
        <v>2100</v>
      </c>
      <c r="B66" s="207">
        <v>42.6</v>
      </c>
      <c r="C66" s="207">
        <v>42.9</v>
      </c>
      <c r="D66" s="207">
        <v>42.2</v>
      </c>
      <c r="E66" s="207">
        <v>41.7</v>
      </c>
      <c r="F66" s="207">
        <v>40.799999999999997</v>
      </c>
      <c r="G66" s="207">
        <v>41</v>
      </c>
      <c r="H66" s="207">
        <v>40.5</v>
      </c>
      <c r="I66" s="207">
        <v>40.4</v>
      </c>
      <c r="J66" s="207">
        <v>39.9</v>
      </c>
      <c r="K66" s="207">
        <v>40.200000000000003</v>
      </c>
      <c r="L66" s="207">
        <v>40.4</v>
      </c>
      <c r="M66" s="207">
        <v>40.700000000000003</v>
      </c>
      <c r="N66" s="83"/>
      <c r="O66" s="207">
        <v>40.700000000000003</v>
      </c>
      <c r="P66" s="207">
        <v>41.2</v>
      </c>
      <c r="Q66" s="207">
        <v>41.1</v>
      </c>
      <c r="R66" s="207">
        <v>40.9</v>
      </c>
      <c r="S66" s="207">
        <v>40.200000000000003</v>
      </c>
      <c r="T66" s="207">
        <v>40.700000000000003</v>
      </c>
      <c r="U66" s="207">
        <v>41.3</v>
      </c>
      <c r="V66" s="207">
        <v>41.7</v>
      </c>
      <c r="W66" s="207">
        <v>41.6</v>
      </c>
      <c r="X66" s="207">
        <v>42</v>
      </c>
      <c r="Y66" s="207">
        <v>42.2</v>
      </c>
      <c r="Z66" s="207">
        <v>42.5</v>
      </c>
      <c r="AA66" s="83"/>
      <c r="AB66" s="207">
        <v>42</v>
      </c>
      <c r="AC66" s="207">
        <v>41.9</v>
      </c>
      <c r="AD66" s="207">
        <v>41.8</v>
      </c>
      <c r="AE66" s="207">
        <v>41.3</v>
      </c>
      <c r="AF66" s="207">
        <v>40.9</v>
      </c>
      <c r="AG66" s="207">
        <v>39.9</v>
      </c>
      <c r="AH66" s="207">
        <v>39.700000000000003</v>
      </c>
      <c r="AI66" s="207">
        <v>39.4</v>
      </c>
      <c r="AJ66" s="207">
        <v>39.299999999999997</v>
      </c>
      <c r="AK66" s="207">
        <v>39.200000000000003</v>
      </c>
      <c r="AL66" s="207">
        <v>39.1</v>
      </c>
      <c r="AM66" s="207">
        <v>39.6</v>
      </c>
      <c r="AN66" s="217"/>
      <c r="AO66" s="207">
        <v>39.5</v>
      </c>
      <c r="AP66" s="207">
        <v>39</v>
      </c>
      <c r="AQ66" s="207">
        <v>38.6</v>
      </c>
      <c r="AR66" s="207">
        <v>38.6</v>
      </c>
      <c r="AS66" s="207">
        <v>39.1</v>
      </c>
      <c r="AT66" s="207">
        <v>39.1</v>
      </c>
      <c r="AU66" s="207">
        <v>39.1</v>
      </c>
      <c r="AV66" s="207">
        <v>39</v>
      </c>
      <c r="AW66" s="207">
        <v>38.6</v>
      </c>
      <c r="AX66" s="207">
        <v>37.9</v>
      </c>
      <c r="AY66" s="207">
        <v>37.6</v>
      </c>
      <c r="AZ66" s="207">
        <v>37.5</v>
      </c>
      <c r="BA66" s="217"/>
      <c r="BB66" s="207">
        <v>37.4</v>
      </c>
      <c r="BC66" s="207">
        <v>37</v>
      </c>
      <c r="BD66" s="207">
        <v>36.700000000000003</v>
      </c>
      <c r="BE66" s="207">
        <v>36.5</v>
      </c>
      <c r="BF66" s="207">
        <v>36</v>
      </c>
      <c r="BG66" s="207">
        <v>35.5</v>
      </c>
      <c r="BH66" s="207">
        <v>34.799999999999997</v>
      </c>
      <c r="BI66" s="207">
        <v>34.5</v>
      </c>
      <c r="BJ66" s="207">
        <v>34.6</v>
      </c>
      <c r="BK66" s="207">
        <v>33.700000000000003</v>
      </c>
      <c r="BL66" s="207">
        <v>33.1</v>
      </c>
      <c r="BM66" s="207">
        <v>32.299999999999997</v>
      </c>
      <c r="BN66" s="217"/>
      <c r="BO66" s="207">
        <v>32.4</v>
      </c>
      <c r="BP66" s="207">
        <v>32.299999999999997</v>
      </c>
      <c r="BQ66" s="207">
        <v>32</v>
      </c>
      <c r="BR66" s="207">
        <v>31.7</v>
      </c>
      <c r="BS66" s="207">
        <v>31.8</v>
      </c>
      <c r="BT66" s="207">
        <v>32</v>
      </c>
      <c r="BU66" s="207">
        <v>31.8</v>
      </c>
      <c r="BV66" s="207">
        <v>31.7</v>
      </c>
      <c r="BW66" s="207">
        <v>31.4</v>
      </c>
      <c r="BX66" s="207">
        <v>31.6</v>
      </c>
      <c r="BY66" s="207">
        <v>31.7</v>
      </c>
      <c r="BZ66" s="207">
        <v>31.7</v>
      </c>
      <c r="CA66" s="217"/>
      <c r="CB66" s="207">
        <v>31.5</v>
      </c>
      <c r="CC66" s="207">
        <v>31.3</v>
      </c>
      <c r="CD66" s="207">
        <v>31.2</v>
      </c>
      <c r="CE66" s="207">
        <v>31</v>
      </c>
      <c r="CF66" s="207">
        <v>31</v>
      </c>
      <c r="CG66" s="207">
        <v>31</v>
      </c>
      <c r="CH66" s="207">
        <v>31.2</v>
      </c>
      <c r="CI66" s="207">
        <v>31.1</v>
      </c>
      <c r="CJ66" s="207">
        <v>31.2</v>
      </c>
      <c r="CK66" s="207">
        <v>31.4</v>
      </c>
      <c r="CL66" s="207">
        <v>31.2</v>
      </c>
      <c r="CM66" s="207">
        <v>31.1</v>
      </c>
      <c r="CN66" s="217"/>
      <c r="CO66" s="207">
        <v>31</v>
      </c>
      <c r="CP66" s="207">
        <v>31</v>
      </c>
      <c r="CQ66" s="207">
        <v>31</v>
      </c>
      <c r="CR66" s="207">
        <v>30.7</v>
      </c>
      <c r="CS66" s="207">
        <v>30.8</v>
      </c>
      <c r="CT66" s="207">
        <v>30.8</v>
      </c>
      <c r="CU66" s="207">
        <v>30.9</v>
      </c>
      <c r="CV66" s="207">
        <v>30.6</v>
      </c>
      <c r="CW66" s="207">
        <v>30.3</v>
      </c>
      <c r="CX66" s="207">
        <v>29.9</v>
      </c>
      <c r="CY66" s="207">
        <v>29.6</v>
      </c>
      <c r="CZ66" s="207">
        <v>29.5</v>
      </c>
      <c r="DA66" s="217"/>
      <c r="DB66" s="207">
        <v>29.8</v>
      </c>
      <c r="DC66" s="207">
        <v>29.4</v>
      </c>
      <c r="DD66" s="207">
        <v>29.1</v>
      </c>
      <c r="DE66" s="207">
        <v>29</v>
      </c>
      <c r="DF66" s="207">
        <v>29</v>
      </c>
      <c r="DG66" s="207">
        <v>29.2</v>
      </c>
      <c r="DH66" s="207">
        <v>29.4</v>
      </c>
      <c r="DI66" s="207">
        <v>29.2</v>
      </c>
      <c r="DJ66" s="207">
        <v>29.1</v>
      </c>
      <c r="DK66" s="207">
        <v>28.9</v>
      </c>
      <c r="DL66" s="207">
        <v>28.5</v>
      </c>
      <c r="DM66" s="207">
        <v>28.5</v>
      </c>
      <c r="DN66" s="217"/>
      <c r="DO66" s="207">
        <v>28.6</v>
      </c>
      <c r="DP66" s="207">
        <v>29.2</v>
      </c>
      <c r="DQ66" s="207">
        <v>29.4</v>
      </c>
      <c r="DR66" s="207">
        <v>29.5</v>
      </c>
      <c r="DS66" s="207">
        <v>29.8</v>
      </c>
      <c r="DT66" s="207">
        <v>29.6</v>
      </c>
      <c r="DU66" s="207">
        <v>29.7</v>
      </c>
      <c r="DV66" s="207">
        <v>29.6</v>
      </c>
      <c r="DW66" s="207">
        <v>29.6</v>
      </c>
      <c r="DX66" s="207">
        <v>29.2</v>
      </c>
      <c r="DY66" s="207">
        <v>28.6</v>
      </c>
      <c r="DZ66" s="207">
        <v>28.4</v>
      </c>
      <c r="EA66" s="217"/>
      <c r="EB66" s="207">
        <v>28.6</v>
      </c>
      <c r="EC66" s="207">
        <v>28.9</v>
      </c>
      <c r="ED66" s="207">
        <v>28.8</v>
      </c>
      <c r="EE66" s="207">
        <v>28.6</v>
      </c>
      <c r="EF66" s="207"/>
      <c r="EG66" s="207"/>
      <c r="EH66" s="207"/>
      <c r="EI66" s="207"/>
      <c r="EJ66" s="207"/>
      <c r="EK66" s="207"/>
      <c r="EL66" s="207"/>
      <c r="EM66" s="207"/>
      <c r="EN66" s="217"/>
    </row>
    <row r="67" spans="1:144" ht="15" customHeight="1" x14ac:dyDescent="0.2">
      <c r="A67" s="355">
        <v>2400</v>
      </c>
      <c r="B67" s="207">
        <v>46.5</v>
      </c>
      <c r="C67" s="207">
        <v>47.2</v>
      </c>
      <c r="D67" s="207">
        <v>47.7</v>
      </c>
      <c r="E67" s="207">
        <v>47.9</v>
      </c>
      <c r="F67" s="207">
        <v>48.3</v>
      </c>
      <c r="G67" s="207">
        <v>48.3</v>
      </c>
      <c r="H67" s="207">
        <v>48.3</v>
      </c>
      <c r="I67" s="207">
        <v>48.2</v>
      </c>
      <c r="J67" s="207">
        <v>48.4</v>
      </c>
      <c r="K67" s="207">
        <v>48.5</v>
      </c>
      <c r="L67" s="207">
        <v>48.1</v>
      </c>
      <c r="M67" s="207">
        <v>47.7</v>
      </c>
      <c r="N67" s="83"/>
      <c r="O67" s="207">
        <v>47.2</v>
      </c>
      <c r="P67" s="207">
        <v>46.8</v>
      </c>
      <c r="Q67" s="207">
        <v>45.5</v>
      </c>
      <c r="R67" s="207">
        <v>44.8</v>
      </c>
      <c r="S67" s="207">
        <v>44</v>
      </c>
      <c r="T67" s="207">
        <v>43.7</v>
      </c>
      <c r="U67" s="207">
        <v>43.9</v>
      </c>
      <c r="V67" s="207">
        <v>44.1</v>
      </c>
      <c r="W67" s="207">
        <v>44</v>
      </c>
      <c r="X67" s="207">
        <v>43.4</v>
      </c>
      <c r="Y67" s="207">
        <v>43</v>
      </c>
      <c r="Z67" s="207">
        <v>42.7</v>
      </c>
      <c r="AA67" s="83"/>
      <c r="AB67" s="207">
        <v>42.7</v>
      </c>
      <c r="AC67" s="207">
        <v>42.5</v>
      </c>
      <c r="AD67" s="207">
        <v>42.4</v>
      </c>
      <c r="AE67" s="207">
        <v>42.2</v>
      </c>
      <c r="AF67" s="207">
        <v>42.2</v>
      </c>
      <c r="AG67" s="207">
        <v>41.4</v>
      </c>
      <c r="AH67" s="207">
        <v>41.2</v>
      </c>
      <c r="AI67" s="207">
        <v>40.700000000000003</v>
      </c>
      <c r="AJ67" s="207">
        <v>40.200000000000003</v>
      </c>
      <c r="AK67" s="207">
        <v>39.799999999999997</v>
      </c>
      <c r="AL67" s="207">
        <v>40.1</v>
      </c>
      <c r="AM67" s="207">
        <v>40.700000000000003</v>
      </c>
      <c r="AN67" s="217"/>
      <c r="AO67" s="207">
        <v>41.2</v>
      </c>
      <c r="AP67" s="207">
        <v>41.6</v>
      </c>
      <c r="AQ67" s="207">
        <v>42</v>
      </c>
      <c r="AR67" s="207">
        <v>42.2</v>
      </c>
      <c r="AS67" s="207">
        <v>42.3</v>
      </c>
      <c r="AT67" s="207">
        <v>42.5</v>
      </c>
      <c r="AU67" s="207">
        <v>42.4</v>
      </c>
      <c r="AV67" s="207">
        <v>42.4</v>
      </c>
      <c r="AW67" s="207">
        <v>42</v>
      </c>
      <c r="AX67" s="207">
        <v>42</v>
      </c>
      <c r="AY67" s="207">
        <v>41.3</v>
      </c>
      <c r="AZ67" s="207">
        <v>41.1</v>
      </c>
      <c r="BA67" s="217"/>
      <c r="BB67" s="207">
        <v>40</v>
      </c>
      <c r="BC67" s="207">
        <v>39.5</v>
      </c>
      <c r="BD67" s="207">
        <v>38.799999999999997</v>
      </c>
      <c r="BE67" s="207">
        <v>38.700000000000003</v>
      </c>
      <c r="BF67" s="207">
        <v>38.200000000000003</v>
      </c>
      <c r="BG67" s="207">
        <v>37.799999999999997</v>
      </c>
      <c r="BH67" s="207">
        <v>36.6</v>
      </c>
      <c r="BI67" s="207">
        <v>35.5</v>
      </c>
      <c r="BJ67" s="207">
        <v>34.799999999999997</v>
      </c>
      <c r="BK67" s="207">
        <v>34.6</v>
      </c>
      <c r="BL67" s="207">
        <v>34.700000000000003</v>
      </c>
      <c r="BM67" s="207">
        <v>34.200000000000003</v>
      </c>
      <c r="BN67" s="217"/>
      <c r="BO67" s="207">
        <v>33.4</v>
      </c>
      <c r="BP67" s="207">
        <v>32.9</v>
      </c>
      <c r="BQ67" s="207">
        <v>32.799999999999997</v>
      </c>
      <c r="BR67" s="207">
        <v>32.5</v>
      </c>
      <c r="BS67" s="207">
        <v>32.1</v>
      </c>
      <c r="BT67" s="207">
        <v>31.8</v>
      </c>
      <c r="BU67" s="207">
        <v>31.6</v>
      </c>
      <c r="BV67" s="207">
        <v>31.8</v>
      </c>
      <c r="BW67" s="207">
        <v>31.3</v>
      </c>
      <c r="BX67" s="207">
        <v>31.1</v>
      </c>
      <c r="BY67" s="207">
        <v>31</v>
      </c>
      <c r="BZ67" s="207">
        <v>30.8</v>
      </c>
      <c r="CA67" s="217"/>
      <c r="CB67" s="207">
        <v>30.6</v>
      </c>
      <c r="CC67" s="207">
        <v>30.1</v>
      </c>
      <c r="CD67" s="207">
        <v>30</v>
      </c>
      <c r="CE67" s="207">
        <v>29.6</v>
      </c>
      <c r="CF67" s="207">
        <v>29.7</v>
      </c>
      <c r="CG67" s="207">
        <v>29.3</v>
      </c>
      <c r="CH67" s="207">
        <v>29.2</v>
      </c>
      <c r="CI67" s="207">
        <v>29</v>
      </c>
      <c r="CJ67" s="207">
        <v>29.2</v>
      </c>
      <c r="CK67" s="207">
        <v>29.3</v>
      </c>
      <c r="CL67" s="207">
        <v>29.6</v>
      </c>
      <c r="CM67" s="207">
        <v>29.6</v>
      </c>
      <c r="CN67" s="217"/>
      <c r="CO67" s="207">
        <v>29.7</v>
      </c>
      <c r="CP67" s="207">
        <v>29.4</v>
      </c>
      <c r="CQ67" s="207">
        <v>29.3</v>
      </c>
      <c r="CR67" s="207">
        <v>28.8</v>
      </c>
      <c r="CS67" s="207">
        <v>28.9</v>
      </c>
      <c r="CT67" s="207">
        <v>28.6</v>
      </c>
      <c r="CU67" s="207">
        <v>28.7</v>
      </c>
      <c r="CV67" s="207">
        <v>28.4</v>
      </c>
      <c r="CW67" s="207">
        <v>28.4</v>
      </c>
      <c r="CX67" s="207">
        <v>28.5</v>
      </c>
      <c r="CY67" s="207">
        <v>28.2</v>
      </c>
      <c r="CZ67" s="207">
        <v>28</v>
      </c>
      <c r="DA67" s="217"/>
      <c r="DB67" s="207">
        <v>27.7</v>
      </c>
      <c r="DC67" s="207">
        <v>27.2</v>
      </c>
      <c r="DD67" s="207">
        <v>26.9</v>
      </c>
      <c r="DE67" s="207">
        <v>26.8</v>
      </c>
      <c r="DF67" s="207">
        <v>26.8</v>
      </c>
      <c r="DG67" s="207">
        <v>26.8</v>
      </c>
      <c r="DH67" s="207">
        <v>26.8</v>
      </c>
      <c r="DI67" s="207">
        <v>26.6</v>
      </c>
      <c r="DJ67" s="207">
        <v>26.4</v>
      </c>
      <c r="DK67" s="207">
        <v>26.2</v>
      </c>
      <c r="DL67" s="207">
        <v>25.8</v>
      </c>
      <c r="DM67" s="207">
        <v>25.6</v>
      </c>
      <c r="DN67" s="217"/>
      <c r="DO67" s="207">
        <v>25.6</v>
      </c>
      <c r="DP67" s="207">
        <v>25.8</v>
      </c>
      <c r="DQ67" s="207">
        <v>25.8</v>
      </c>
      <c r="DR67" s="207">
        <v>25.6</v>
      </c>
      <c r="DS67" s="207">
        <v>25.6</v>
      </c>
      <c r="DT67" s="207">
        <v>25.8</v>
      </c>
      <c r="DU67" s="207">
        <v>25.9</v>
      </c>
      <c r="DV67" s="207">
        <v>26.1</v>
      </c>
      <c r="DW67" s="207">
        <v>26</v>
      </c>
      <c r="DX67" s="207">
        <v>25.8</v>
      </c>
      <c r="DY67" s="207">
        <v>25.3</v>
      </c>
      <c r="DZ67" s="207">
        <v>25.3</v>
      </c>
      <c r="EA67" s="217"/>
      <c r="EB67" s="207">
        <v>25.4</v>
      </c>
      <c r="EC67" s="207">
        <v>25.4</v>
      </c>
      <c r="ED67" s="207">
        <v>25.3</v>
      </c>
      <c r="EE67" s="207">
        <v>25.3</v>
      </c>
      <c r="EF67" s="207"/>
      <c r="EG67" s="207"/>
      <c r="EH67" s="207"/>
      <c r="EI67" s="207"/>
      <c r="EJ67" s="207"/>
      <c r="EK67" s="207"/>
      <c r="EL67" s="207"/>
      <c r="EM67" s="207"/>
      <c r="EN67" s="217"/>
    </row>
    <row r="68" spans="1:144" ht="15" customHeight="1" x14ac:dyDescent="0.2">
      <c r="A68" s="355">
        <v>2600</v>
      </c>
      <c r="B68" s="207">
        <v>43.8</v>
      </c>
      <c r="C68" s="207">
        <v>44</v>
      </c>
      <c r="D68" s="207">
        <v>43.6</v>
      </c>
      <c r="E68" s="207">
        <v>43.2</v>
      </c>
      <c r="F68" s="207">
        <v>42.7</v>
      </c>
      <c r="G68" s="207">
        <v>42.6</v>
      </c>
      <c r="H68" s="207">
        <v>42.3</v>
      </c>
      <c r="I68" s="207">
        <v>42.1</v>
      </c>
      <c r="J68" s="207">
        <v>42.2</v>
      </c>
      <c r="K68" s="207">
        <v>42.5</v>
      </c>
      <c r="L68" s="207">
        <v>42.7</v>
      </c>
      <c r="M68" s="207">
        <v>42.7</v>
      </c>
      <c r="N68" s="83"/>
      <c r="O68" s="207">
        <v>42.8</v>
      </c>
      <c r="P68" s="207">
        <v>43</v>
      </c>
      <c r="Q68" s="207">
        <v>43.2</v>
      </c>
      <c r="R68" s="207">
        <v>43</v>
      </c>
      <c r="S68" s="207">
        <v>43.1</v>
      </c>
      <c r="T68" s="207">
        <v>43.4</v>
      </c>
      <c r="U68" s="207">
        <v>43.6</v>
      </c>
      <c r="V68" s="207">
        <v>43.5</v>
      </c>
      <c r="W68" s="207">
        <v>43.4</v>
      </c>
      <c r="X68" s="207">
        <v>43.4</v>
      </c>
      <c r="Y68" s="207">
        <v>43.4</v>
      </c>
      <c r="Z68" s="207">
        <v>42.9</v>
      </c>
      <c r="AA68" s="83"/>
      <c r="AB68" s="207">
        <v>42.8</v>
      </c>
      <c r="AC68" s="207">
        <v>42.6</v>
      </c>
      <c r="AD68" s="207">
        <v>42.6</v>
      </c>
      <c r="AE68" s="207">
        <v>42.4</v>
      </c>
      <c r="AF68" s="207">
        <v>42.3</v>
      </c>
      <c r="AG68" s="207">
        <v>42</v>
      </c>
      <c r="AH68" s="207">
        <v>41.6</v>
      </c>
      <c r="AI68" s="207">
        <v>41.1</v>
      </c>
      <c r="AJ68" s="207">
        <v>40.799999999999997</v>
      </c>
      <c r="AK68" s="207">
        <v>40.6</v>
      </c>
      <c r="AL68" s="207">
        <v>40.700000000000003</v>
      </c>
      <c r="AM68" s="207">
        <v>40.799999999999997</v>
      </c>
      <c r="AN68" s="217"/>
      <c r="AO68" s="207">
        <v>41.1</v>
      </c>
      <c r="AP68" s="207">
        <v>40.6</v>
      </c>
      <c r="AQ68" s="207">
        <v>40.299999999999997</v>
      </c>
      <c r="AR68" s="207">
        <v>39.799999999999997</v>
      </c>
      <c r="AS68" s="207">
        <v>39.9</v>
      </c>
      <c r="AT68" s="207">
        <v>39.9</v>
      </c>
      <c r="AU68" s="207">
        <v>39.6</v>
      </c>
      <c r="AV68" s="207">
        <v>38.9</v>
      </c>
      <c r="AW68" s="207">
        <v>38.4</v>
      </c>
      <c r="AX68" s="207">
        <v>37.9</v>
      </c>
      <c r="AY68" s="207">
        <v>37.6</v>
      </c>
      <c r="AZ68" s="207">
        <v>37.200000000000003</v>
      </c>
      <c r="BA68" s="217"/>
      <c r="BB68" s="207">
        <v>36.9</v>
      </c>
      <c r="BC68" s="207">
        <v>36.4</v>
      </c>
      <c r="BD68" s="207">
        <v>36.1</v>
      </c>
      <c r="BE68" s="207">
        <v>35.6</v>
      </c>
      <c r="BF68" s="207">
        <v>35.4</v>
      </c>
      <c r="BG68" s="207">
        <v>35.200000000000003</v>
      </c>
      <c r="BH68" s="207">
        <v>34.700000000000003</v>
      </c>
      <c r="BI68" s="207">
        <v>34.1</v>
      </c>
      <c r="BJ68" s="207">
        <v>33.4</v>
      </c>
      <c r="BK68" s="207">
        <v>32.799999999999997</v>
      </c>
      <c r="BL68" s="207">
        <v>32.4</v>
      </c>
      <c r="BM68" s="207">
        <v>32.1</v>
      </c>
      <c r="BN68" s="217"/>
      <c r="BO68" s="207">
        <v>31.9</v>
      </c>
      <c r="BP68" s="207">
        <v>31.5</v>
      </c>
      <c r="BQ68" s="207">
        <v>31.3</v>
      </c>
      <c r="BR68" s="207">
        <v>31</v>
      </c>
      <c r="BS68" s="207">
        <v>30.8</v>
      </c>
      <c r="BT68" s="207">
        <v>30.6</v>
      </c>
      <c r="BU68" s="207">
        <v>30.5</v>
      </c>
      <c r="BV68" s="207">
        <v>30.5</v>
      </c>
      <c r="BW68" s="207">
        <v>30.1</v>
      </c>
      <c r="BX68" s="207">
        <v>29.3</v>
      </c>
      <c r="BY68" s="207">
        <v>28.9</v>
      </c>
      <c r="BZ68" s="207">
        <v>28.7</v>
      </c>
      <c r="CA68" s="217"/>
      <c r="CB68" s="207">
        <v>28.7</v>
      </c>
      <c r="CC68" s="207">
        <v>28.5</v>
      </c>
      <c r="CD68" s="207">
        <v>28.4</v>
      </c>
      <c r="CE68" s="207">
        <v>28.1</v>
      </c>
      <c r="CF68" s="207">
        <v>28.3</v>
      </c>
      <c r="CG68" s="207">
        <v>28.1</v>
      </c>
      <c r="CH68" s="207">
        <v>27.9</v>
      </c>
      <c r="CI68" s="207">
        <v>27.5</v>
      </c>
      <c r="CJ68" s="207">
        <v>27.3</v>
      </c>
      <c r="CK68" s="207">
        <v>27.1</v>
      </c>
      <c r="CL68" s="207">
        <v>26.9</v>
      </c>
      <c r="CM68" s="207">
        <v>26.6</v>
      </c>
      <c r="CN68" s="217"/>
      <c r="CO68" s="207">
        <v>26.5</v>
      </c>
      <c r="CP68" s="207">
        <v>26.1</v>
      </c>
      <c r="CQ68" s="207">
        <v>25.9</v>
      </c>
      <c r="CR68" s="207">
        <v>25.6</v>
      </c>
      <c r="CS68" s="207">
        <v>25.5</v>
      </c>
      <c r="CT68" s="207">
        <v>25.5</v>
      </c>
      <c r="CU68" s="207">
        <v>25.3</v>
      </c>
      <c r="CV68" s="207">
        <v>25</v>
      </c>
      <c r="CW68" s="207">
        <v>24.6</v>
      </c>
      <c r="CX68" s="207">
        <v>24.3</v>
      </c>
      <c r="CY68" s="207">
        <v>23.9</v>
      </c>
      <c r="CZ68" s="207">
        <v>23.6</v>
      </c>
      <c r="DA68" s="217"/>
      <c r="DB68" s="207">
        <v>23.4</v>
      </c>
      <c r="DC68" s="207">
        <v>23</v>
      </c>
      <c r="DD68" s="207">
        <v>23.2</v>
      </c>
      <c r="DE68" s="207">
        <v>23</v>
      </c>
      <c r="DF68" s="207">
        <v>22.9</v>
      </c>
      <c r="DG68" s="207">
        <v>22.7</v>
      </c>
      <c r="DH68" s="207">
        <v>22.8</v>
      </c>
      <c r="DI68" s="207">
        <v>22.6</v>
      </c>
      <c r="DJ68" s="207">
        <v>22.3</v>
      </c>
      <c r="DK68" s="207">
        <v>22</v>
      </c>
      <c r="DL68" s="207">
        <v>21.8</v>
      </c>
      <c r="DM68" s="207">
        <v>21.7</v>
      </c>
      <c r="DN68" s="217"/>
      <c r="DO68" s="207">
        <v>21.5</v>
      </c>
      <c r="DP68" s="207">
        <v>21.2</v>
      </c>
      <c r="DQ68" s="207">
        <v>21.1</v>
      </c>
      <c r="DR68" s="207">
        <v>21.1</v>
      </c>
      <c r="DS68" s="207">
        <v>20.9</v>
      </c>
      <c r="DT68" s="207">
        <v>20.7</v>
      </c>
      <c r="DU68" s="207">
        <v>20.6</v>
      </c>
      <c r="DV68" s="207">
        <v>20.399999999999999</v>
      </c>
      <c r="DW68" s="207">
        <v>20.3</v>
      </c>
      <c r="DX68" s="207">
        <v>20.100000000000001</v>
      </c>
      <c r="DY68" s="207">
        <v>20</v>
      </c>
      <c r="DZ68" s="207">
        <v>19.899999999999999</v>
      </c>
      <c r="EA68" s="217"/>
      <c r="EB68" s="207">
        <v>19.899999999999999</v>
      </c>
      <c r="EC68" s="207">
        <v>20.100000000000001</v>
      </c>
      <c r="ED68" s="207">
        <v>20</v>
      </c>
      <c r="EE68" s="207">
        <v>20.100000000000001</v>
      </c>
      <c r="EF68" s="207"/>
      <c r="EG68" s="207"/>
      <c r="EH68" s="207"/>
      <c r="EI68" s="207"/>
      <c r="EJ68" s="207"/>
      <c r="EK68" s="207"/>
      <c r="EL68" s="207"/>
      <c r="EM68" s="207"/>
      <c r="EN68" s="217"/>
    </row>
    <row r="69" spans="1:144" ht="15" customHeight="1" x14ac:dyDescent="0.2">
      <c r="A69" s="355">
        <v>2800</v>
      </c>
      <c r="B69" s="207">
        <v>28.4</v>
      </c>
      <c r="C69" s="207">
        <v>30.4</v>
      </c>
      <c r="D69" s="207">
        <v>30.2</v>
      </c>
      <c r="E69" s="207">
        <v>30.4</v>
      </c>
      <c r="F69" s="207">
        <v>28.6</v>
      </c>
      <c r="G69" s="207">
        <v>29.1</v>
      </c>
      <c r="H69" s="207">
        <v>29.4</v>
      </c>
      <c r="I69" s="207">
        <v>29.6</v>
      </c>
      <c r="J69" s="207">
        <v>29.5</v>
      </c>
      <c r="K69" s="207">
        <v>29.5</v>
      </c>
      <c r="L69" s="207">
        <v>29.6</v>
      </c>
      <c r="M69" s="207">
        <v>29.7</v>
      </c>
      <c r="N69" s="83"/>
      <c r="O69" s="207">
        <v>29.7</v>
      </c>
      <c r="P69" s="207">
        <v>29.8</v>
      </c>
      <c r="Q69" s="207">
        <v>29.8</v>
      </c>
      <c r="R69" s="207">
        <v>29.8</v>
      </c>
      <c r="S69" s="207">
        <v>29.9</v>
      </c>
      <c r="T69" s="207">
        <v>30.3</v>
      </c>
      <c r="U69" s="207">
        <v>30.6</v>
      </c>
      <c r="V69" s="207">
        <v>30.7</v>
      </c>
      <c r="W69" s="207">
        <v>30.8</v>
      </c>
      <c r="X69" s="207">
        <v>30.7</v>
      </c>
      <c r="Y69" s="207">
        <v>30.7</v>
      </c>
      <c r="Z69" s="207">
        <v>30.6</v>
      </c>
      <c r="AA69" s="83"/>
      <c r="AB69" s="207">
        <v>30.5</v>
      </c>
      <c r="AC69" s="207">
        <v>30.3</v>
      </c>
      <c r="AD69" s="207">
        <v>30.2</v>
      </c>
      <c r="AE69" s="207">
        <v>29.9</v>
      </c>
      <c r="AF69" s="207">
        <v>29.6</v>
      </c>
      <c r="AG69" s="207">
        <v>29.6</v>
      </c>
      <c r="AH69" s="207">
        <v>29.4</v>
      </c>
      <c r="AI69" s="207">
        <v>29.3</v>
      </c>
      <c r="AJ69" s="207">
        <v>29.1</v>
      </c>
      <c r="AK69" s="207">
        <v>29.1</v>
      </c>
      <c r="AL69" s="207">
        <v>29.2</v>
      </c>
      <c r="AM69" s="207">
        <v>29.3</v>
      </c>
      <c r="AN69" s="217"/>
      <c r="AO69" s="207">
        <v>29.6</v>
      </c>
      <c r="AP69" s="207">
        <v>30</v>
      </c>
      <c r="AQ69" s="207">
        <v>30.3</v>
      </c>
      <c r="AR69" s="207">
        <v>30.8</v>
      </c>
      <c r="AS69" s="207">
        <v>31.3</v>
      </c>
      <c r="AT69" s="207">
        <v>31.6</v>
      </c>
      <c r="AU69" s="207">
        <v>31.6</v>
      </c>
      <c r="AV69" s="207">
        <v>31.3</v>
      </c>
      <c r="AW69" s="207">
        <v>30.9</v>
      </c>
      <c r="AX69" s="207">
        <v>30.4</v>
      </c>
      <c r="AY69" s="207">
        <v>30.1</v>
      </c>
      <c r="AZ69" s="207">
        <v>29.8</v>
      </c>
      <c r="BA69" s="217"/>
      <c r="BB69" s="207">
        <v>29.5</v>
      </c>
      <c r="BC69" s="207">
        <v>29.3</v>
      </c>
      <c r="BD69" s="207">
        <v>29</v>
      </c>
      <c r="BE69" s="207">
        <v>28.9</v>
      </c>
      <c r="BF69" s="207">
        <v>29</v>
      </c>
      <c r="BG69" s="207">
        <v>28.8</v>
      </c>
      <c r="BH69" s="207">
        <v>28.6</v>
      </c>
      <c r="BI69" s="207">
        <v>28.3</v>
      </c>
      <c r="BJ69" s="207">
        <v>28</v>
      </c>
      <c r="BK69" s="207">
        <v>27.7</v>
      </c>
      <c r="BL69" s="207">
        <v>27.4</v>
      </c>
      <c r="BM69" s="207">
        <v>27.2</v>
      </c>
      <c r="BN69" s="217"/>
      <c r="BO69" s="207">
        <v>27.1</v>
      </c>
      <c r="BP69" s="207">
        <v>26.9</v>
      </c>
      <c r="BQ69" s="207">
        <v>27</v>
      </c>
      <c r="BR69" s="207">
        <v>26.8</v>
      </c>
      <c r="BS69" s="207">
        <v>26.9</v>
      </c>
      <c r="BT69" s="207">
        <v>26.9</v>
      </c>
      <c r="BU69" s="207">
        <v>26.8</v>
      </c>
      <c r="BV69" s="207">
        <v>26.9</v>
      </c>
      <c r="BW69" s="207">
        <v>26.8</v>
      </c>
      <c r="BX69" s="207">
        <v>26.6</v>
      </c>
      <c r="BY69" s="207">
        <v>26.6</v>
      </c>
      <c r="BZ69" s="207">
        <v>26.4</v>
      </c>
      <c r="CA69" s="217"/>
      <c r="CB69" s="207">
        <v>26.5</v>
      </c>
      <c r="CC69" s="207">
        <v>26.5</v>
      </c>
      <c r="CD69" s="207">
        <v>26.4</v>
      </c>
      <c r="CE69" s="207">
        <v>26.2</v>
      </c>
      <c r="CF69" s="207">
        <v>26.1</v>
      </c>
      <c r="CG69" s="207">
        <v>26</v>
      </c>
      <c r="CH69" s="207">
        <v>26</v>
      </c>
      <c r="CI69" s="207">
        <v>25.9</v>
      </c>
      <c r="CJ69" s="207">
        <v>25.6</v>
      </c>
      <c r="CK69" s="207">
        <v>25.4</v>
      </c>
      <c r="CL69" s="207">
        <v>25.4</v>
      </c>
      <c r="CM69" s="207">
        <v>25.3</v>
      </c>
      <c r="CN69" s="217"/>
      <c r="CO69" s="207">
        <v>25.3</v>
      </c>
      <c r="CP69" s="207">
        <v>25.1</v>
      </c>
      <c r="CQ69" s="207">
        <v>24.8</v>
      </c>
      <c r="CR69" s="207">
        <v>24.5</v>
      </c>
      <c r="CS69" s="207">
        <v>24.4</v>
      </c>
      <c r="CT69" s="207">
        <v>24.4</v>
      </c>
      <c r="CU69" s="207">
        <v>24.3</v>
      </c>
      <c r="CV69" s="207">
        <v>24</v>
      </c>
      <c r="CW69" s="207">
        <v>23.6</v>
      </c>
      <c r="CX69" s="207">
        <v>23.3</v>
      </c>
      <c r="CY69" s="207">
        <v>23.1</v>
      </c>
      <c r="CZ69" s="207">
        <v>23.1</v>
      </c>
      <c r="DA69" s="217"/>
      <c r="DB69" s="207">
        <v>23.1</v>
      </c>
      <c r="DC69" s="207">
        <v>23</v>
      </c>
      <c r="DD69" s="207">
        <v>23</v>
      </c>
      <c r="DE69" s="207">
        <v>22.9</v>
      </c>
      <c r="DF69" s="207">
        <v>22.9</v>
      </c>
      <c r="DG69" s="207">
        <v>22.9</v>
      </c>
      <c r="DH69" s="207">
        <v>22.9</v>
      </c>
      <c r="DI69" s="207">
        <v>22.8</v>
      </c>
      <c r="DJ69" s="207">
        <v>22.7</v>
      </c>
      <c r="DK69" s="207">
        <v>22.6</v>
      </c>
      <c r="DL69" s="207">
        <v>22.4</v>
      </c>
      <c r="DM69" s="207">
        <v>22.3</v>
      </c>
      <c r="DN69" s="217"/>
      <c r="DO69" s="207">
        <v>22.3</v>
      </c>
      <c r="DP69" s="207">
        <v>22.3</v>
      </c>
      <c r="DQ69" s="207">
        <v>22.3</v>
      </c>
      <c r="DR69" s="207">
        <v>22.2</v>
      </c>
      <c r="DS69" s="207">
        <v>22.1</v>
      </c>
      <c r="DT69" s="207">
        <v>22.1</v>
      </c>
      <c r="DU69" s="207">
        <v>22.1</v>
      </c>
      <c r="DV69" s="207">
        <v>22.1</v>
      </c>
      <c r="DW69" s="207">
        <v>22</v>
      </c>
      <c r="DX69" s="207">
        <v>21.8</v>
      </c>
      <c r="DY69" s="207">
        <v>21.6</v>
      </c>
      <c r="DZ69" s="207">
        <v>21.6</v>
      </c>
      <c r="EA69" s="217"/>
      <c r="EB69" s="207">
        <v>21.8</v>
      </c>
      <c r="EC69" s="207">
        <v>21.9</v>
      </c>
      <c r="ED69" s="207">
        <v>21.7</v>
      </c>
      <c r="EE69" s="207">
        <v>21.7</v>
      </c>
      <c r="EF69" s="207"/>
      <c r="EG69" s="207"/>
      <c r="EH69" s="207"/>
      <c r="EI69" s="207"/>
      <c r="EJ69" s="207"/>
      <c r="EK69" s="329"/>
      <c r="EL69" s="207"/>
      <c r="EM69" s="207"/>
      <c r="EN69" s="217"/>
    </row>
    <row r="70" spans="1:144" ht="15" customHeight="1" x14ac:dyDescent="0.2">
      <c r="A70" s="355">
        <v>3600</v>
      </c>
      <c r="B70" s="207">
        <v>35</v>
      </c>
      <c r="C70" s="207">
        <v>34.700000000000003</v>
      </c>
      <c r="D70" s="207">
        <v>34.299999999999997</v>
      </c>
      <c r="E70" s="207">
        <v>34.299999999999997</v>
      </c>
      <c r="F70" s="207">
        <v>34.6</v>
      </c>
      <c r="G70" s="207">
        <v>34.5</v>
      </c>
      <c r="H70" s="207">
        <v>34.5</v>
      </c>
      <c r="I70" s="207">
        <v>34.4</v>
      </c>
      <c r="J70" s="207">
        <v>34.6</v>
      </c>
      <c r="K70" s="207">
        <v>34.799999999999997</v>
      </c>
      <c r="L70" s="207">
        <v>35.1</v>
      </c>
      <c r="M70" s="207">
        <v>35.1</v>
      </c>
      <c r="N70" s="83"/>
      <c r="O70" s="207">
        <v>35.200000000000003</v>
      </c>
      <c r="P70" s="207">
        <v>35</v>
      </c>
      <c r="Q70" s="207">
        <v>34.9</v>
      </c>
      <c r="R70" s="207">
        <v>34.799999999999997</v>
      </c>
      <c r="S70" s="207">
        <v>34.9</v>
      </c>
      <c r="T70" s="207">
        <v>35</v>
      </c>
      <c r="U70" s="207">
        <v>35.1</v>
      </c>
      <c r="V70" s="207">
        <v>35.299999999999997</v>
      </c>
      <c r="W70" s="207">
        <v>35.700000000000003</v>
      </c>
      <c r="X70" s="207">
        <v>35.799999999999997</v>
      </c>
      <c r="Y70" s="207">
        <v>35.799999999999997</v>
      </c>
      <c r="Z70" s="207">
        <v>35.700000000000003</v>
      </c>
      <c r="AA70" s="83"/>
      <c r="AB70" s="207">
        <v>35.700000000000003</v>
      </c>
      <c r="AC70" s="207">
        <v>35.299999999999997</v>
      </c>
      <c r="AD70" s="207">
        <v>35.1</v>
      </c>
      <c r="AE70" s="207">
        <v>34.799999999999997</v>
      </c>
      <c r="AF70" s="207">
        <v>34.799999999999997</v>
      </c>
      <c r="AG70" s="207">
        <v>35</v>
      </c>
      <c r="AH70" s="207">
        <v>34.6</v>
      </c>
      <c r="AI70" s="207">
        <v>34.6</v>
      </c>
      <c r="AJ70" s="207">
        <v>34</v>
      </c>
      <c r="AK70" s="207">
        <v>33.700000000000003</v>
      </c>
      <c r="AL70" s="207">
        <v>33.4</v>
      </c>
      <c r="AM70" s="207">
        <v>33.6</v>
      </c>
      <c r="AN70" s="217"/>
      <c r="AO70" s="207">
        <v>34.1</v>
      </c>
      <c r="AP70" s="207">
        <v>34</v>
      </c>
      <c r="AQ70" s="207">
        <v>33.6</v>
      </c>
      <c r="AR70" s="207">
        <v>33.5</v>
      </c>
      <c r="AS70" s="207">
        <v>33.700000000000003</v>
      </c>
      <c r="AT70" s="207">
        <v>33.700000000000003</v>
      </c>
      <c r="AU70" s="207">
        <v>33.200000000000003</v>
      </c>
      <c r="AV70" s="207">
        <v>32.799999999999997</v>
      </c>
      <c r="AW70" s="207">
        <v>32.5</v>
      </c>
      <c r="AX70" s="207">
        <v>32.200000000000003</v>
      </c>
      <c r="AY70" s="207">
        <v>31.9</v>
      </c>
      <c r="AZ70" s="207">
        <v>31.5</v>
      </c>
      <c r="BA70" s="217"/>
      <c r="BB70" s="207">
        <v>31.1</v>
      </c>
      <c r="BC70" s="207">
        <v>30.9</v>
      </c>
      <c r="BD70" s="207">
        <v>30.9</v>
      </c>
      <c r="BE70" s="207">
        <v>30.7</v>
      </c>
      <c r="BF70" s="207">
        <v>30.5</v>
      </c>
      <c r="BG70" s="207">
        <v>30.2</v>
      </c>
      <c r="BH70" s="207">
        <v>29.8</v>
      </c>
      <c r="BI70" s="207">
        <v>29.5</v>
      </c>
      <c r="BJ70" s="207">
        <v>29.5</v>
      </c>
      <c r="BK70" s="207">
        <v>29.2</v>
      </c>
      <c r="BL70" s="207">
        <v>28.9</v>
      </c>
      <c r="BM70" s="207">
        <v>28.4</v>
      </c>
      <c r="BN70" s="217"/>
      <c r="BO70" s="207">
        <v>28.3</v>
      </c>
      <c r="BP70" s="207">
        <v>28</v>
      </c>
      <c r="BQ70" s="207">
        <v>27.9</v>
      </c>
      <c r="BR70" s="207">
        <v>27.7</v>
      </c>
      <c r="BS70" s="207">
        <v>27.8</v>
      </c>
      <c r="BT70" s="207">
        <v>27.7</v>
      </c>
      <c r="BU70" s="207">
        <v>27.8</v>
      </c>
      <c r="BV70" s="207">
        <v>27.4</v>
      </c>
      <c r="BW70" s="207">
        <v>27.2</v>
      </c>
      <c r="BX70" s="207">
        <v>26.7</v>
      </c>
      <c r="BY70" s="207">
        <v>26.7</v>
      </c>
      <c r="BZ70" s="207">
        <v>26.5</v>
      </c>
      <c r="CA70" s="217"/>
      <c r="CB70" s="207">
        <v>26.4</v>
      </c>
      <c r="CC70" s="207">
        <v>26.3</v>
      </c>
      <c r="CD70" s="207">
        <v>26.2</v>
      </c>
      <c r="CE70" s="207">
        <v>26.4</v>
      </c>
      <c r="CF70" s="207">
        <v>26.5</v>
      </c>
      <c r="CG70" s="207">
        <v>26.2</v>
      </c>
      <c r="CH70" s="207">
        <v>25.8</v>
      </c>
      <c r="CI70" s="207">
        <v>25.6</v>
      </c>
      <c r="CJ70" s="207">
        <v>25.7</v>
      </c>
      <c r="CK70" s="207">
        <v>25.9</v>
      </c>
      <c r="CL70" s="207">
        <v>26</v>
      </c>
      <c r="CM70" s="207">
        <v>25.8</v>
      </c>
      <c r="CN70" s="217"/>
      <c r="CO70" s="207">
        <v>25.9</v>
      </c>
      <c r="CP70" s="207">
        <v>25.8</v>
      </c>
      <c r="CQ70" s="207">
        <v>25.8</v>
      </c>
      <c r="CR70" s="207">
        <v>25.5</v>
      </c>
      <c r="CS70" s="207">
        <v>25.5</v>
      </c>
      <c r="CT70" s="207">
        <v>25.7</v>
      </c>
      <c r="CU70" s="207">
        <v>25.9</v>
      </c>
      <c r="CV70" s="207">
        <v>25.7</v>
      </c>
      <c r="CW70" s="207">
        <v>25.4</v>
      </c>
      <c r="CX70" s="207">
        <v>25.3</v>
      </c>
      <c r="CY70" s="207">
        <v>25.2</v>
      </c>
      <c r="CZ70" s="207">
        <v>25.3</v>
      </c>
      <c r="DA70" s="217"/>
      <c r="DB70" s="207">
        <v>25.6</v>
      </c>
      <c r="DC70" s="207">
        <v>25.3</v>
      </c>
      <c r="DD70" s="207">
        <v>25.2</v>
      </c>
      <c r="DE70" s="207">
        <v>25.1</v>
      </c>
      <c r="DF70" s="207">
        <v>25.4</v>
      </c>
      <c r="DG70" s="207">
        <v>25.4</v>
      </c>
      <c r="DH70" s="207">
        <v>25.7</v>
      </c>
      <c r="DI70" s="207">
        <v>25.7</v>
      </c>
      <c r="DJ70" s="207">
        <v>25.7</v>
      </c>
      <c r="DK70" s="207">
        <v>25.6</v>
      </c>
      <c r="DL70" s="207">
        <v>25.4</v>
      </c>
      <c r="DM70" s="207">
        <v>25.5</v>
      </c>
      <c r="DN70" s="217"/>
      <c r="DO70" s="207">
        <v>25.5</v>
      </c>
      <c r="DP70" s="207">
        <v>25.7</v>
      </c>
      <c r="DQ70" s="207">
        <v>25.7</v>
      </c>
      <c r="DR70" s="207">
        <v>25.9</v>
      </c>
      <c r="DS70" s="207">
        <v>25.8</v>
      </c>
      <c r="DT70" s="207">
        <v>25.7</v>
      </c>
      <c r="DU70" s="207">
        <v>25.9</v>
      </c>
      <c r="DV70" s="207">
        <v>26.1</v>
      </c>
      <c r="DW70" s="207">
        <v>26</v>
      </c>
      <c r="DX70" s="207">
        <v>25.8</v>
      </c>
      <c r="DY70" s="207">
        <v>25.8</v>
      </c>
      <c r="DZ70" s="207">
        <v>25.8</v>
      </c>
      <c r="EA70" s="217"/>
      <c r="EB70" s="207">
        <v>25.9</v>
      </c>
      <c r="EC70" s="207">
        <v>26.1</v>
      </c>
      <c r="ED70" s="207">
        <v>26.1</v>
      </c>
      <c r="EE70" s="207">
        <v>26.3</v>
      </c>
      <c r="EF70" s="207"/>
      <c r="EG70" s="207"/>
      <c r="EH70" s="207"/>
      <c r="EI70" s="207"/>
      <c r="EJ70" s="207"/>
      <c r="EK70" s="207"/>
      <c r="EL70" s="207"/>
      <c r="EM70" s="207"/>
      <c r="EN70" s="217"/>
    </row>
    <row r="71" spans="1:144" x14ac:dyDescent="0.2">
      <c r="A71" s="355">
        <v>3700</v>
      </c>
      <c r="B71" s="207">
        <v>33</v>
      </c>
      <c r="C71" s="207">
        <v>33.1</v>
      </c>
      <c r="D71" s="207">
        <v>33.299999999999997</v>
      </c>
      <c r="E71" s="207">
        <v>34</v>
      </c>
      <c r="F71" s="207">
        <v>34.4</v>
      </c>
      <c r="G71" s="207">
        <v>34.700000000000003</v>
      </c>
      <c r="H71" s="207">
        <v>34.5</v>
      </c>
      <c r="I71" s="207">
        <v>34.6</v>
      </c>
      <c r="J71" s="207">
        <v>34.799999999999997</v>
      </c>
      <c r="K71" s="207">
        <v>35.200000000000003</v>
      </c>
      <c r="L71" s="207">
        <v>35.5</v>
      </c>
      <c r="M71" s="207">
        <v>35.5</v>
      </c>
      <c r="N71" s="83"/>
      <c r="O71" s="207">
        <v>35.4</v>
      </c>
      <c r="P71" s="207">
        <v>35.6</v>
      </c>
      <c r="Q71" s="207">
        <v>35.799999999999997</v>
      </c>
      <c r="R71" s="207">
        <v>36.1</v>
      </c>
      <c r="S71" s="207">
        <v>36.1</v>
      </c>
      <c r="T71" s="207">
        <v>36.4</v>
      </c>
      <c r="U71" s="207">
        <v>36.700000000000003</v>
      </c>
      <c r="V71" s="207">
        <v>37.1</v>
      </c>
      <c r="W71" s="207">
        <v>37.6</v>
      </c>
      <c r="X71" s="207">
        <v>38.1</v>
      </c>
      <c r="Y71" s="207">
        <v>38.4</v>
      </c>
      <c r="Z71" s="207">
        <v>38.4</v>
      </c>
      <c r="AA71" s="83"/>
      <c r="AB71" s="207">
        <v>38.4</v>
      </c>
      <c r="AC71" s="207">
        <v>38.200000000000003</v>
      </c>
      <c r="AD71" s="207">
        <v>38.1</v>
      </c>
      <c r="AE71" s="207">
        <v>38.200000000000003</v>
      </c>
      <c r="AF71" s="207">
        <v>38.1</v>
      </c>
      <c r="AG71" s="207">
        <v>38.1</v>
      </c>
      <c r="AH71" s="207">
        <v>37.6</v>
      </c>
      <c r="AI71" s="207">
        <v>37.200000000000003</v>
      </c>
      <c r="AJ71" s="207">
        <v>37.1</v>
      </c>
      <c r="AK71" s="207">
        <v>37.299999999999997</v>
      </c>
      <c r="AL71" s="207">
        <v>37.5</v>
      </c>
      <c r="AM71" s="207">
        <v>37.4</v>
      </c>
      <c r="AN71" s="217"/>
      <c r="AO71" s="207">
        <v>37.1</v>
      </c>
      <c r="AP71" s="207">
        <v>36.9</v>
      </c>
      <c r="AQ71" s="207">
        <v>36.799999999999997</v>
      </c>
      <c r="AR71" s="207">
        <v>37</v>
      </c>
      <c r="AS71" s="207">
        <v>37.299999999999997</v>
      </c>
      <c r="AT71" s="207">
        <v>37.299999999999997</v>
      </c>
      <c r="AU71" s="207">
        <v>37.1</v>
      </c>
      <c r="AV71" s="207">
        <v>36.9</v>
      </c>
      <c r="AW71" s="207">
        <v>36.6</v>
      </c>
      <c r="AX71" s="207">
        <v>36.299999999999997</v>
      </c>
      <c r="AY71" s="207">
        <v>36</v>
      </c>
      <c r="AZ71" s="207">
        <v>35.700000000000003</v>
      </c>
      <c r="BA71" s="217"/>
      <c r="BB71" s="207">
        <v>35.4</v>
      </c>
      <c r="BC71" s="207">
        <v>35.200000000000003</v>
      </c>
      <c r="BD71" s="207">
        <v>34.9</v>
      </c>
      <c r="BE71" s="207">
        <v>34.6</v>
      </c>
      <c r="BF71" s="207">
        <v>34.5</v>
      </c>
      <c r="BG71" s="207">
        <v>34.299999999999997</v>
      </c>
      <c r="BH71" s="207">
        <v>34</v>
      </c>
      <c r="BI71" s="207">
        <v>33.5</v>
      </c>
      <c r="BJ71" s="207">
        <v>33.200000000000003</v>
      </c>
      <c r="BK71" s="207">
        <v>33.1</v>
      </c>
      <c r="BL71" s="207">
        <v>33</v>
      </c>
      <c r="BM71" s="207">
        <v>32.700000000000003</v>
      </c>
      <c r="BN71" s="217"/>
      <c r="BO71" s="207">
        <v>32.5</v>
      </c>
      <c r="BP71" s="207">
        <v>32.1</v>
      </c>
      <c r="BQ71" s="207">
        <v>32</v>
      </c>
      <c r="BR71" s="207">
        <v>31.7</v>
      </c>
      <c r="BS71" s="207">
        <v>31.7</v>
      </c>
      <c r="BT71" s="207">
        <v>31.7</v>
      </c>
      <c r="BU71" s="207">
        <v>31.8</v>
      </c>
      <c r="BV71" s="207">
        <v>31.6</v>
      </c>
      <c r="BW71" s="207">
        <v>31.4</v>
      </c>
      <c r="BX71" s="207">
        <v>31.3</v>
      </c>
      <c r="BY71" s="207">
        <v>31.3</v>
      </c>
      <c r="BZ71" s="207">
        <v>31.1</v>
      </c>
      <c r="CA71" s="217"/>
      <c r="CB71" s="207">
        <v>31</v>
      </c>
      <c r="CC71" s="207">
        <v>30.9</v>
      </c>
      <c r="CD71" s="207">
        <v>30.8</v>
      </c>
      <c r="CE71" s="207">
        <v>30.8</v>
      </c>
      <c r="CF71" s="207">
        <v>30.9</v>
      </c>
      <c r="CG71" s="207">
        <v>31</v>
      </c>
      <c r="CH71" s="207">
        <v>30.7</v>
      </c>
      <c r="CI71" s="207">
        <v>30.4</v>
      </c>
      <c r="CJ71" s="207">
        <v>30.4</v>
      </c>
      <c r="CK71" s="207">
        <v>30.8</v>
      </c>
      <c r="CL71" s="207">
        <v>30.8</v>
      </c>
      <c r="CM71" s="207">
        <v>30.8</v>
      </c>
      <c r="CN71" s="217"/>
      <c r="CO71" s="207">
        <v>30.5</v>
      </c>
      <c r="CP71" s="207">
        <v>30.4</v>
      </c>
      <c r="CQ71" s="207">
        <v>30.3</v>
      </c>
      <c r="CR71" s="207">
        <v>30.2</v>
      </c>
      <c r="CS71" s="207">
        <v>30.4</v>
      </c>
      <c r="CT71" s="207">
        <v>30.4</v>
      </c>
      <c r="CU71" s="207">
        <v>30.4</v>
      </c>
      <c r="CV71" s="207">
        <v>30.3</v>
      </c>
      <c r="CW71" s="207">
        <v>30.1</v>
      </c>
      <c r="CX71" s="207">
        <v>30.1</v>
      </c>
      <c r="CY71" s="207">
        <v>30.2</v>
      </c>
      <c r="CZ71" s="207">
        <v>30</v>
      </c>
      <c r="DA71" s="217"/>
      <c r="DB71" s="207">
        <v>29.8</v>
      </c>
      <c r="DC71" s="207">
        <v>29.6</v>
      </c>
      <c r="DD71" s="207">
        <v>29.7</v>
      </c>
      <c r="DE71" s="207">
        <v>29.7</v>
      </c>
      <c r="DF71" s="207">
        <v>29.6</v>
      </c>
      <c r="DG71" s="207">
        <v>29.5</v>
      </c>
      <c r="DH71" s="207">
        <v>29.4</v>
      </c>
      <c r="DI71" s="207">
        <v>29.4</v>
      </c>
      <c r="DJ71" s="207">
        <v>29.3</v>
      </c>
      <c r="DK71" s="207">
        <v>29.2</v>
      </c>
      <c r="DL71" s="207">
        <v>29</v>
      </c>
      <c r="DM71" s="207">
        <v>28.9</v>
      </c>
      <c r="DN71" s="217"/>
      <c r="DO71" s="207">
        <v>28.8</v>
      </c>
      <c r="DP71" s="207">
        <v>28.7</v>
      </c>
      <c r="DQ71" s="207">
        <v>28.8</v>
      </c>
      <c r="DR71" s="207">
        <v>28.8</v>
      </c>
      <c r="DS71" s="207">
        <v>29</v>
      </c>
      <c r="DT71" s="207">
        <v>29</v>
      </c>
      <c r="DU71" s="207">
        <v>29.1</v>
      </c>
      <c r="DV71" s="207">
        <v>29</v>
      </c>
      <c r="DW71" s="207">
        <v>29</v>
      </c>
      <c r="DX71" s="207">
        <v>28.8</v>
      </c>
      <c r="DY71" s="207">
        <v>28.6</v>
      </c>
      <c r="DZ71" s="207">
        <v>28.4</v>
      </c>
      <c r="EA71" s="217"/>
      <c r="EB71" s="207">
        <v>28.5</v>
      </c>
      <c r="EC71" s="207">
        <v>28.5</v>
      </c>
      <c r="ED71" s="207">
        <v>28.2</v>
      </c>
      <c r="EE71" s="207">
        <v>28.1</v>
      </c>
      <c r="EF71" s="207"/>
      <c r="EG71" s="207"/>
      <c r="EH71" s="207"/>
      <c r="EI71" s="207"/>
      <c r="EJ71" s="207"/>
      <c r="EK71" s="207"/>
      <c r="EL71" s="207"/>
      <c r="EM71" s="207"/>
      <c r="EN71" s="217"/>
    </row>
    <row r="72" spans="1:144" ht="15" customHeight="1" x14ac:dyDescent="0.25">
      <c r="A72" s="160" t="s">
        <v>64</v>
      </c>
      <c r="B72" s="203"/>
      <c r="C72" s="160"/>
      <c r="D72" s="160"/>
      <c r="E72" s="160"/>
      <c r="F72" s="160"/>
      <c r="G72" s="160"/>
      <c r="H72" s="160"/>
      <c r="I72" s="160"/>
      <c r="J72" s="203"/>
      <c r="K72" s="203"/>
      <c r="L72" s="203"/>
      <c r="M72" s="203"/>
      <c r="N72" s="203"/>
      <c r="O72" s="203"/>
      <c r="P72" s="204"/>
      <c r="Q72" s="203"/>
      <c r="R72" s="203"/>
      <c r="S72" s="203"/>
      <c r="T72" s="205"/>
      <c r="U72" s="205"/>
      <c r="V72" s="205"/>
      <c r="W72" s="205"/>
      <c r="X72" s="205"/>
      <c r="Y72" s="205"/>
      <c r="Z72" s="205"/>
      <c r="AA72" s="83"/>
      <c r="AB72" s="205"/>
      <c r="AC72" s="205"/>
      <c r="AD72" s="205"/>
      <c r="AE72" s="205"/>
      <c r="AF72" s="205"/>
      <c r="AG72" s="205"/>
      <c r="AH72" s="205"/>
      <c r="AI72" s="205"/>
      <c r="AJ72" s="205"/>
      <c r="AK72" s="205"/>
      <c r="AL72" s="205"/>
      <c r="AM72" s="205"/>
      <c r="AN72" s="217"/>
      <c r="AO72" s="205"/>
      <c r="AP72" s="205"/>
      <c r="AQ72" s="205"/>
      <c r="AR72" s="205"/>
      <c r="AS72" s="205"/>
      <c r="AT72" s="205"/>
      <c r="AU72" s="205"/>
      <c r="AV72" s="205"/>
      <c r="AW72" s="205"/>
      <c r="AX72" s="205"/>
      <c r="AY72" s="205"/>
      <c r="AZ72" s="205"/>
      <c r="BA72" s="217"/>
      <c r="BB72" s="205"/>
      <c r="BC72" s="205"/>
      <c r="BD72" s="205"/>
      <c r="BE72" s="205"/>
      <c r="BF72" s="205"/>
      <c r="BG72" s="205"/>
      <c r="BH72" s="205"/>
      <c r="BI72" s="205"/>
      <c r="BJ72" s="205"/>
      <c r="BK72" s="205"/>
      <c r="BL72" s="205"/>
      <c r="BM72" s="205"/>
      <c r="BN72" s="217"/>
      <c r="BO72" s="205"/>
      <c r="BP72" s="205"/>
      <c r="BQ72" s="205"/>
      <c r="BR72" s="205"/>
      <c r="BS72" s="205"/>
      <c r="BT72" s="205"/>
      <c r="BU72" s="205"/>
      <c r="BV72" s="205"/>
      <c r="BW72" s="205"/>
      <c r="BX72" s="205"/>
      <c r="BY72" s="205"/>
      <c r="BZ72" s="205"/>
      <c r="CA72" s="217"/>
      <c r="CB72" s="205"/>
      <c r="CC72" s="205"/>
      <c r="CD72" s="205"/>
      <c r="CE72" s="205"/>
      <c r="CF72" s="205"/>
      <c r="CG72" s="205"/>
      <c r="CH72" s="205"/>
      <c r="CI72" s="205"/>
      <c r="CJ72" s="205"/>
      <c r="CK72" s="205"/>
      <c r="CL72" s="205"/>
      <c r="CM72" s="205"/>
      <c r="CN72" s="217"/>
      <c r="CO72" s="205"/>
      <c r="CP72" s="205"/>
      <c r="CQ72" s="205"/>
      <c r="CR72" s="205"/>
      <c r="CS72" s="205"/>
      <c r="CT72" s="205"/>
      <c r="CU72" s="205"/>
      <c r="CV72" s="205"/>
      <c r="CW72" s="205"/>
      <c r="CX72" s="205"/>
      <c r="CY72" s="205"/>
      <c r="CZ72" s="205"/>
      <c r="DA72" s="217"/>
      <c r="DB72" s="205"/>
      <c r="DC72" s="205"/>
      <c r="DD72" s="205"/>
      <c r="DE72" s="205"/>
      <c r="DF72" s="205"/>
      <c r="DG72" s="205"/>
      <c r="DH72" s="205"/>
      <c r="DI72" s="205"/>
      <c r="DJ72" s="205"/>
      <c r="DK72" s="205"/>
      <c r="DL72" s="205"/>
      <c r="DM72" s="205"/>
      <c r="DN72" s="217"/>
      <c r="DO72" s="205"/>
      <c r="DP72" s="205"/>
      <c r="DQ72" s="205"/>
      <c r="DR72" s="205"/>
      <c r="DS72" s="205"/>
      <c r="DT72" s="205"/>
      <c r="DU72" s="205"/>
      <c r="DV72" s="205"/>
      <c r="DW72" s="205"/>
      <c r="DX72" s="205"/>
      <c r="DY72" s="205"/>
      <c r="DZ72" s="205"/>
      <c r="EA72" s="217"/>
      <c r="EB72" s="205"/>
      <c r="EC72" s="205"/>
      <c r="ED72" s="205"/>
      <c r="EE72" s="205"/>
      <c r="EF72" s="205"/>
      <c r="EG72" s="205"/>
      <c r="EH72" s="205"/>
      <c r="EI72" s="205"/>
      <c r="EJ72" s="205"/>
      <c r="EK72" s="205"/>
      <c r="EL72" s="205"/>
      <c r="EM72" s="205"/>
      <c r="EN72" s="217"/>
    </row>
    <row r="73" spans="1:144" ht="15" customHeight="1" x14ac:dyDescent="0.2">
      <c r="A73" s="355">
        <v>1600</v>
      </c>
      <c r="B73" s="207">
        <v>40.549999999999997</v>
      </c>
      <c r="C73" s="207">
        <v>40.299999999999997</v>
      </c>
      <c r="D73" s="207">
        <v>39.6</v>
      </c>
      <c r="E73" s="207">
        <v>39.9</v>
      </c>
      <c r="F73" s="207">
        <v>40.1</v>
      </c>
      <c r="G73" s="207">
        <v>40.4</v>
      </c>
      <c r="H73" s="207">
        <v>40.799999999999997</v>
      </c>
      <c r="I73" s="207">
        <v>41.2</v>
      </c>
      <c r="J73" s="207">
        <v>41.3</v>
      </c>
      <c r="K73" s="207">
        <v>41.5</v>
      </c>
      <c r="L73" s="207">
        <v>41.6</v>
      </c>
      <c r="M73" s="207">
        <v>41.9</v>
      </c>
      <c r="N73" s="238"/>
      <c r="O73" s="207">
        <v>41.55</v>
      </c>
      <c r="P73" s="207">
        <v>41.4</v>
      </c>
      <c r="Q73" s="207">
        <v>41.5</v>
      </c>
      <c r="R73" s="207">
        <v>41.3</v>
      </c>
      <c r="S73" s="207">
        <v>41.4</v>
      </c>
      <c r="T73" s="207">
        <v>41.2</v>
      </c>
      <c r="U73" s="207">
        <v>41.65</v>
      </c>
      <c r="V73" s="207">
        <v>42.1</v>
      </c>
      <c r="W73" s="207">
        <v>42.9</v>
      </c>
      <c r="X73" s="207">
        <v>43.7</v>
      </c>
      <c r="Y73" s="207">
        <v>44.3</v>
      </c>
      <c r="Z73" s="207">
        <v>44</v>
      </c>
      <c r="AA73" s="238"/>
      <c r="AB73" s="207">
        <v>43.4</v>
      </c>
      <c r="AC73" s="207">
        <v>42.4</v>
      </c>
      <c r="AD73" s="207">
        <v>42.3</v>
      </c>
      <c r="AE73" s="207">
        <v>42</v>
      </c>
      <c r="AF73" s="207">
        <v>42.1</v>
      </c>
      <c r="AG73" s="207">
        <v>41.9</v>
      </c>
      <c r="AH73" s="207">
        <v>41.4</v>
      </c>
      <c r="AI73" s="207">
        <v>41.2</v>
      </c>
      <c r="AJ73" s="207">
        <v>40.5</v>
      </c>
      <c r="AK73" s="207">
        <v>40.6</v>
      </c>
      <c r="AL73" s="207">
        <v>40.299999999999997</v>
      </c>
      <c r="AM73" s="207">
        <v>40.6</v>
      </c>
      <c r="AN73" s="217"/>
      <c r="AO73" s="207">
        <v>40.5</v>
      </c>
      <c r="AP73" s="207">
        <v>40.299999999999997</v>
      </c>
      <c r="AQ73" s="207">
        <v>39.299999999999997</v>
      </c>
      <c r="AR73" s="207">
        <v>39.5</v>
      </c>
      <c r="AS73" s="207">
        <v>39</v>
      </c>
      <c r="AT73" s="207">
        <v>39.200000000000003</v>
      </c>
      <c r="AU73" s="207">
        <v>38.700000000000003</v>
      </c>
      <c r="AV73" s="207">
        <v>38.4</v>
      </c>
      <c r="AW73" s="207">
        <v>37.799999999999997</v>
      </c>
      <c r="AX73" s="207">
        <v>37.1</v>
      </c>
      <c r="AY73" s="207">
        <v>36.299999999999997</v>
      </c>
      <c r="AZ73" s="207">
        <v>36</v>
      </c>
      <c r="BA73" s="217"/>
      <c r="BB73" s="207">
        <v>35.6</v>
      </c>
      <c r="BC73" s="207">
        <v>35.700000000000003</v>
      </c>
      <c r="BD73" s="207">
        <v>35.5</v>
      </c>
      <c r="BE73" s="207">
        <v>35.299999999999997</v>
      </c>
      <c r="BF73" s="207">
        <v>35.1</v>
      </c>
      <c r="BG73" s="207">
        <v>34.799999999999997</v>
      </c>
      <c r="BH73" s="207">
        <v>34.5</v>
      </c>
      <c r="BI73" s="207">
        <v>33.9</v>
      </c>
      <c r="BJ73" s="207">
        <v>33.799999999999997</v>
      </c>
      <c r="BK73" s="207">
        <v>33.799999999999997</v>
      </c>
      <c r="BL73" s="207">
        <v>34.200000000000003</v>
      </c>
      <c r="BM73" s="207">
        <v>34.4</v>
      </c>
      <c r="BN73" s="217"/>
      <c r="BO73" s="207">
        <v>34.700000000000003</v>
      </c>
      <c r="BP73" s="207">
        <v>35</v>
      </c>
      <c r="BQ73" s="207">
        <v>35.5</v>
      </c>
      <c r="BR73" s="207">
        <v>36.5</v>
      </c>
      <c r="BS73" s="207">
        <v>37.299999999999997</v>
      </c>
      <c r="BT73" s="207">
        <v>37.700000000000003</v>
      </c>
      <c r="BU73" s="207">
        <v>37.9</v>
      </c>
      <c r="BV73" s="207">
        <v>37.9</v>
      </c>
      <c r="BW73" s="207">
        <v>37.6</v>
      </c>
      <c r="BX73" s="207">
        <v>37.4</v>
      </c>
      <c r="BY73" s="207">
        <v>37.5</v>
      </c>
      <c r="BZ73" s="207">
        <v>38.1</v>
      </c>
      <c r="CA73" s="217"/>
      <c r="CB73" s="207">
        <v>38.700000000000003</v>
      </c>
      <c r="CC73" s="207">
        <v>38.9</v>
      </c>
      <c r="CD73" s="207">
        <v>39.1</v>
      </c>
      <c r="CE73" s="207">
        <v>38.799999999999997</v>
      </c>
      <c r="CF73" s="207">
        <v>38.6</v>
      </c>
      <c r="CG73" s="207">
        <v>37.9</v>
      </c>
      <c r="CH73" s="207">
        <v>37.6</v>
      </c>
      <c r="CI73" s="207">
        <v>37.299999999999997</v>
      </c>
      <c r="CJ73" s="207">
        <v>37.200000000000003</v>
      </c>
      <c r="CK73" s="207">
        <v>36.6</v>
      </c>
      <c r="CL73" s="207">
        <v>36.6</v>
      </c>
      <c r="CM73" s="207">
        <v>36.200000000000003</v>
      </c>
      <c r="CN73" s="217"/>
      <c r="CO73" s="207">
        <v>36.200000000000003</v>
      </c>
      <c r="CP73" s="207">
        <v>35.799999999999997</v>
      </c>
      <c r="CQ73" s="207">
        <v>35.5</v>
      </c>
      <c r="CR73" s="207">
        <v>35.1</v>
      </c>
      <c r="CS73" s="207">
        <v>34.799999999999997</v>
      </c>
      <c r="CT73" s="207">
        <v>34.6</v>
      </c>
      <c r="CU73" s="207">
        <v>34.4</v>
      </c>
      <c r="CV73" s="207">
        <v>33.9</v>
      </c>
      <c r="CW73" s="207">
        <v>33.700000000000003</v>
      </c>
      <c r="CX73" s="207">
        <v>33.700000000000003</v>
      </c>
      <c r="CY73" s="207">
        <v>33.700000000000003</v>
      </c>
      <c r="CZ73" s="207">
        <v>33.9</v>
      </c>
      <c r="DA73" s="217"/>
      <c r="DB73" s="207">
        <v>33.799999999999997</v>
      </c>
      <c r="DC73" s="207">
        <v>34.200000000000003</v>
      </c>
      <c r="DD73" s="207">
        <v>33.799999999999997</v>
      </c>
      <c r="DE73" s="207">
        <v>33.6</v>
      </c>
      <c r="DF73" s="207">
        <v>33.200000000000003</v>
      </c>
      <c r="DG73" s="207">
        <v>33.200000000000003</v>
      </c>
      <c r="DH73" s="207">
        <v>33</v>
      </c>
      <c r="DI73" s="207">
        <v>32.69</v>
      </c>
      <c r="DJ73" s="207">
        <v>32.799999999999997</v>
      </c>
      <c r="DK73" s="207">
        <v>32.4</v>
      </c>
      <c r="DL73" s="207">
        <v>31.9</v>
      </c>
      <c r="DM73" s="207">
        <v>31.3</v>
      </c>
      <c r="DN73" s="217"/>
      <c r="DO73" s="207">
        <v>31.5</v>
      </c>
      <c r="DP73" s="207">
        <v>31.294160258340991</v>
      </c>
      <c r="DQ73" s="207">
        <v>31.3</v>
      </c>
      <c r="DR73" s="207">
        <v>31</v>
      </c>
      <c r="DS73" s="207">
        <v>31.1</v>
      </c>
      <c r="DT73" s="207">
        <v>30</v>
      </c>
      <c r="DU73" s="207">
        <v>29.99</v>
      </c>
      <c r="DV73" s="207">
        <v>29.9</v>
      </c>
      <c r="DW73" s="207">
        <v>30.1</v>
      </c>
      <c r="DX73" s="207">
        <v>29.9</v>
      </c>
      <c r="DY73" s="207">
        <v>29.5</v>
      </c>
      <c r="DZ73" s="162">
        <v>29.9</v>
      </c>
      <c r="EA73" s="217"/>
      <c r="EB73" s="207">
        <v>29.7</v>
      </c>
      <c r="EC73" s="207">
        <v>30.2</v>
      </c>
      <c r="ED73" s="207">
        <v>29.9</v>
      </c>
      <c r="EE73" s="207">
        <v>29.8</v>
      </c>
      <c r="EF73" s="207"/>
      <c r="EG73" s="207"/>
      <c r="EH73" s="207"/>
      <c r="EI73" s="207"/>
      <c r="EJ73" s="207"/>
      <c r="EK73" s="207"/>
      <c r="EL73" s="207"/>
      <c r="EM73" s="162"/>
      <c r="EN73" s="217"/>
    </row>
    <row r="74" spans="1:144" ht="15" customHeight="1" x14ac:dyDescent="0.2">
      <c r="A74" s="355">
        <v>1700</v>
      </c>
      <c r="B74" s="207">
        <v>40.6</v>
      </c>
      <c r="C74" s="207">
        <v>40.700000000000003</v>
      </c>
      <c r="D74" s="207">
        <v>40.85</v>
      </c>
      <c r="E74" s="207">
        <v>41.35</v>
      </c>
      <c r="F74" s="207">
        <v>41.6</v>
      </c>
      <c r="G74" s="207">
        <v>41.4</v>
      </c>
      <c r="H74" s="207">
        <v>41.5</v>
      </c>
      <c r="I74" s="207">
        <v>41.5</v>
      </c>
      <c r="J74" s="207">
        <v>41.5</v>
      </c>
      <c r="K74" s="207">
        <v>41.6</v>
      </c>
      <c r="L74" s="207">
        <v>41.7</v>
      </c>
      <c r="M74" s="207">
        <v>41.9</v>
      </c>
      <c r="N74" s="238"/>
      <c r="O74" s="207">
        <v>41.5</v>
      </c>
      <c r="P74" s="207">
        <v>41.4</v>
      </c>
      <c r="Q74" s="207">
        <v>41.2</v>
      </c>
      <c r="R74" s="207">
        <v>41.1</v>
      </c>
      <c r="S74" s="207">
        <v>41</v>
      </c>
      <c r="T74" s="207">
        <v>41.4</v>
      </c>
      <c r="U74" s="207">
        <v>41.8</v>
      </c>
      <c r="V74" s="207">
        <v>42</v>
      </c>
      <c r="W74" s="207">
        <v>42.1</v>
      </c>
      <c r="X74" s="207">
        <v>42.4</v>
      </c>
      <c r="Y74" s="207">
        <v>42.6</v>
      </c>
      <c r="Z74" s="207">
        <v>42.5</v>
      </c>
      <c r="AA74" s="238"/>
      <c r="AB74" s="207">
        <v>42.3</v>
      </c>
      <c r="AC74" s="207">
        <v>42.1</v>
      </c>
      <c r="AD74" s="207">
        <v>42.1</v>
      </c>
      <c r="AE74" s="207">
        <v>42.1</v>
      </c>
      <c r="AF74" s="207">
        <v>42.1</v>
      </c>
      <c r="AG74" s="207">
        <v>41.5</v>
      </c>
      <c r="AH74" s="207">
        <v>41</v>
      </c>
      <c r="AI74" s="207">
        <v>40.700000000000003</v>
      </c>
      <c r="AJ74" s="207">
        <v>40.799999999999997</v>
      </c>
      <c r="AK74" s="207">
        <v>40.9</v>
      </c>
      <c r="AL74" s="207">
        <v>40.799999999999997</v>
      </c>
      <c r="AM74" s="207">
        <v>40.6</v>
      </c>
      <c r="AN74" s="217"/>
      <c r="AO74" s="207">
        <v>40.6</v>
      </c>
      <c r="AP74" s="207">
        <v>40.4</v>
      </c>
      <c r="AQ74" s="207">
        <v>40.4</v>
      </c>
      <c r="AR74" s="207">
        <v>40.1</v>
      </c>
      <c r="AS74" s="207">
        <v>40</v>
      </c>
      <c r="AT74" s="207">
        <v>39.6</v>
      </c>
      <c r="AU74" s="207">
        <v>39.6</v>
      </c>
      <c r="AV74" s="207">
        <v>39.200000000000003</v>
      </c>
      <c r="AW74" s="207">
        <v>38.9</v>
      </c>
      <c r="AX74" s="207">
        <v>38.700000000000003</v>
      </c>
      <c r="AY74" s="207">
        <v>38.700000000000003</v>
      </c>
      <c r="AZ74" s="207">
        <v>38.9</v>
      </c>
      <c r="BA74" s="217"/>
      <c r="BB74" s="207">
        <v>38.9</v>
      </c>
      <c r="BC74" s="207">
        <v>38.6</v>
      </c>
      <c r="BD74" s="207">
        <v>38.4</v>
      </c>
      <c r="BE74" s="207">
        <v>38</v>
      </c>
      <c r="BF74" s="207">
        <v>37.799999999999997</v>
      </c>
      <c r="BG74" s="207">
        <v>37.6</v>
      </c>
      <c r="BH74" s="207">
        <v>37.4</v>
      </c>
      <c r="BI74" s="207">
        <v>37.299999999999997</v>
      </c>
      <c r="BJ74" s="207">
        <v>37.1</v>
      </c>
      <c r="BK74" s="207">
        <v>37</v>
      </c>
      <c r="BL74" s="207">
        <v>37.1</v>
      </c>
      <c r="BM74" s="207">
        <v>37.1</v>
      </c>
      <c r="BN74" s="217"/>
      <c r="BO74" s="207">
        <v>37.299999999999997</v>
      </c>
      <c r="BP74" s="207">
        <v>37.4</v>
      </c>
      <c r="BQ74" s="207">
        <v>37.799999999999997</v>
      </c>
      <c r="BR74" s="207">
        <v>38</v>
      </c>
      <c r="BS74" s="207">
        <v>38</v>
      </c>
      <c r="BT74" s="207">
        <v>38</v>
      </c>
      <c r="BU74" s="207">
        <v>38.6</v>
      </c>
      <c r="BV74" s="207">
        <v>39</v>
      </c>
      <c r="BW74" s="207">
        <v>39.6</v>
      </c>
      <c r="BX74" s="207">
        <v>39.4</v>
      </c>
      <c r="BY74" s="207">
        <v>39.4</v>
      </c>
      <c r="BZ74" s="207">
        <v>39.1</v>
      </c>
      <c r="CA74" s="217"/>
      <c r="CB74" s="207">
        <v>39.299999999999997</v>
      </c>
      <c r="CC74" s="207">
        <v>39.299999999999997</v>
      </c>
      <c r="CD74" s="207">
        <v>39.5</v>
      </c>
      <c r="CE74" s="207">
        <v>39.4</v>
      </c>
      <c r="CF74" s="207">
        <v>39.6</v>
      </c>
      <c r="CG74" s="207">
        <v>39.4</v>
      </c>
      <c r="CH74" s="207">
        <v>39.200000000000003</v>
      </c>
      <c r="CI74" s="207">
        <v>38.799999999999997</v>
      </c>
      <c r="CJ74" s="207">
        <v>38.700000000000003</v>
      </c>
      <c r="CK74" s="207">
        <v>38.5</v>
      </c>
      <c r="CL74" s="207">
        <v>38.4</v>
      </c>
      <c r="CM74" s="207">
        <v>37.9</v>
      </c>
      <c r="CN74" s="217"/>
      <c r="CO74" s="207">
        <v>37.4</v>
      </c>
      <c r="CP74" s="207">
        <v>37.6</v>
      </c>
      <c r="CQ74" s="207">
        <v>37.5</v>
      </c>
      <c r="CR74" s="207">
        <v>37.299999999999997</v>
      </c>
      <c r="CS74" s="207">
        <v>36.700000000000003</v>
      </c>
      <c r="CT74" s="207">
        <v>36.6</v>
      </c>
      <c r="CU74" s="207">
        <v>36.6</v>
      </c>
      <c r="CV74" s="207">
        <v>36.299999999999997</v>
      </c>
      <c r="CW74" s="207">
        <v>36.1</v>
      </c>
      <c r="CX74" s="207">
        <v>35.9</v>
      </c>
      <c r="CY74" s="207">
        <v>36</v>
      </c>
      <c r="CZ74" s="207">
        <v>35.9</v>
      </c>
      <c r="DA74" s="217"/>
      <c r="DB74" s="207">
        <v>36</v>
      </c>
      <c r="DC74" s="207">
        <v>35.799999999999997</v>
      </c>
      <c r="DD74" s="207">
        <v>35.6</v>
      </c>
      <c r="DE74" s="207">
        <v>35.700000000000003</v>
      </c>
      <c r="DF74" s="207">
        <v>35.6</v>
      </c>
      <c r="DG74" s="207">
        <v>35.9</v>
      </c>
      <c r="DH74" s="207">
        <v>35.700000000000003</v>
      </c>
      <c r="DI74" s="207">
        <v>35.49</v>
      </c>
      <c r="DJ74" s="207">
        <v>35.4</v>
      </c>
      <c r="DK74" s="207">
        <v>35.200000000000003</v>
      </c>
      <c r="DL74" s="207">
        <v>34.9</v>
      </c>
      <c r="DM74" s="207">
        <v>34.9</v>
      </c>
      <c r="DN74" s="217"/>
      <c r="DO74" s="207">
        <v>35.1</v>
      </c>
      <c r="DP74" s="207">
        <v>35.166136778615254</v>
      </c>
      <c r="DQ74" s="207">
        <v>35.1</v>
      </c>
      <c r="DR74" s="207">
        <v>34.9</v>
      </c>
      <c r="DS74" s="207">
        <v>34.799999999999997</v>
      </c>
      <c r="DT74" s="207">
        <v>34.200000000000003</v>
      </c>
      <c r="DU74" s="207">
        <v>34.46</v>
      </c>
      <c r="DV74" s="207">
        <v>34.4</v>
      </c>
      <c r="DW74" s="207">
        <v>34.200000000000003</v>
      </c>
      <c r="DX74" s="207">
        <v>33.799999999999997</v>
      </c>
      <c r="DY74" s="207">
        <v>33.700000000000003</v>
      </c>
      <c r="DZ74" s="162">
        <v>34.1</v>
      </c>
      <c r="EA74" s="217"/>
      <c r="EB74" s="207">
        <v>33.700000000000003</v>
      </c>
      <c r="EC74" s="207">
        <v>33.700000000000003</v>
      </c>
      <c r="ED74" s="207">
        <v>33.700000000000003</v>
      </c>
      <c r="EE74" s="207">
        <v>33.86</v>
      </c>
      <c r="EF74" s="207"/>
      <c r="EG74" s="207"/>
      <c r="EH74" s="207"/>
      <c r="EI74" s="207"/>
      <c r="EJ74" s="207"/>
      <c r="EK74" s="207"/>
      <c r="EL74" s="207"/>
      <c r="EM74" s="162"/>
      <c r="EN74" s="217"/>
    </row>
    <row r="75" spans="1:144" ht="15" customHeight="1" x14ac:dyDescent="0.2">
      <c r="A75" s="355">
        <v>2100</v>
      </c>
      <c r="B75" s="207">
        <v>49.3</v>
      </c>
      <c r="C75" s="207">
        <v>49.7</v>
      </c>
      <c r="D75" s="207">
        <v>48.7</v>
      </c>
      <c r="E75" s="207">
        <v>48.2</v>
      </c>
      <c r="F75" s="207">
        <v>47.3</v>
      </c>
      <c r="G75" s="207">
        <v>47.6</v>
      </c>
      <c r="H75" s="207">
        <v>47.3</v>
      </c>
      <c r="I75" s="207">
        <v>47.2</v>
      </c>
      <c r="J75" s="207">
        <v>47</v>
      </c>
      <c r="K75" s="207">
        <v>47.4</v>
      </c>
      <c r="L75" s="207">
        <v>47.9</v>
      </c>
      <c r="M75" s="207">
        <v>48.2</v>
      </c>
      <c r="N75" s="238"/>
      <c r="O75" s="207">
        <v>48.1</v>
      </c>
      <c r="P75" s="207">
        <v>48.4</v>
      </c>
      <c r="Q75" s="207">
        <v>48.7</v>
      </c>
      <c r="R75" s="207">
        <v>48.8</v>
      </c>
      <c r="S75" s="207">
        <v>48.5</v>
      </c>
      <c r="T75" s="207">
        <v>48.8</v>
      </c>
      <c r="U75" s="207">
        <v>49.4</v>
      </c>
      <c r="V75" s="207">
        <v>49.9</v>
      </c>
      <c r="W75" s="207">
        <v>50.3</v>
      </c>
      <c r="X75" s="207">
        <v>50.5</v>
      </c>
      <c r="Y75" s="207">
        <v>50.4</v>
      </c>
      <c r="Z75" s="207">
        <v>50</v>
      </c>
      <c r="AA75" s="238"/>
      <c r="AB75" s="207">
        <v>49.5</v>
      </c>
      <c r="AC75" s="207">
        <v>49.2</v>
      </c>
      <c r="AD75" s="207">
        <v>49</v>
      </c>
      <c r="AE75" s="207">
        <v>48.5</v>
      </c>
      <c r="AF75" s="207">
        <v>48.1</v>
      </c>
      <c r="AG75" s="207">
        <v>47.3</v>
      </c>
      <c r="AH75" s="207">
        <v>47</v>
      </c>
      <c r="AI75" s="207">
        <v>46.7</v>
      </c>
      <c r="AJ75" s="207">
        <v>46.4</v>
      </c>
      <c r="AK75" s="207">
        <v>46.2</v>
      </c>
      <c r="AL75" s="207">
        <v>46</v>
      </c>
      <c r="AM75" s="207">
        <v>46.3</v>
      </c>
      <c r="AN75" s="217"/>
      <c r="AO75" s="207">
        <v>46.5</v>
      </c>
      <c r="AP75" s="207">
        <v>45.9</v>
      </c>
      <c r="AQ75" s="207">
        <v>45.5</v>
      </c>
      <c r="AR75" s="207">
        <v>45.2</v>
      </c>
      <c r="AS75" s="207">
        <v>45.6</v>
      </c>
      <c r="AT75" s="207">
        <v>45.5</v>
      </c>
      <c r="AU75" s="207">
        <v>45.7</v>
      </c>
      <c r="AV75" s="207">
        <v>45.5</v>
      </c>
      <c r="AW75" s="207">
        <v>45.2</v>
      </c>
      <c r="AX75" s="207">
        <v>44.7</v>
      </c>
      <c r="AY75" s="207">
        <v>44.5</v>
      </c>
      <c r="AZ75" s="207">
        <v>44.7</v>
      </c>
      <c r="BA75" s="217"/>
      <c r="BB75" s="207">
        <v>44.7</v>
      </c>
      <c r="BC75" s="207">
        <v>44.7</v>
      </c>
      <c r="BD75" s="207">
        <v>44.3</v>
      </c>
      <c r="BE75" s="207">
        <v>44</v>
      </c>
      <c r="BF75" s="207">
        <v>43.6</v>
      </c>
      <c r="BG75" s="207">
        <v>43.4</v>
      </c>
      <c r="BH75" s="207">
        <v>43.2</v>
      </c>
      <c r="BI75" s="207">
        <v>43.2</v>
      </c>
      <c r="BJ75" s="207">
        <v>43.4</v>
      </c>
      <c r="BK75" s="207">
        <v>42.9</v>
      </c>
      <c r="BL75" s="207">
        <v>42.5</v>
      </c>
      <c r="BM75" s="207">
        <v>42.4</v>
      </c>
      <c r="BN75" s="217"/>
      <c r="BO75" s="207">
        <v>43.3</v>
      </c>
      <c r="BP75" s="207">
        <v>43.5</v>
      </c>
      <c r="BQ75" s="207">
        <v>43.5</v>
      </c>
      <c r="BR75" s="207">
        <v>43.5</v>
      </c>
      <c r="BS75" s="207">
        <v>43.8</v>
      </c>
      <c r="BT75" s="207">
        <v>44.1</v>
      </c>
      <c r="BU75" s="207">
        <v>44.1</v>
      </c>
      <c r="BV75" s="207">
        <v>44</v>
      </c>
      <c r="BW75" s="207">
        <v>44.1</v>
      </c>
      <c r="BX75" s="207">
        <v>44</v>
      </c>
      <c r="BY75" s="207">
        <v>44.5</v>
      </c>
      <c r="BZ75" s="207">
        <v>44.5</v>
      </c>
      <c r="CA75" s="217"/>
      <c r="CB75" s="207">
        <v>44.5</v>
      </c>
      <c r="CC75" s="207">
        <v>43.7</v>
      </c>
      <c r="CD75" s="207">
        <v>43.2</v>
      </c>
      <c r="CE75" s="207">
        <v>42.4</v>
      </c>
      <c r="CF75" s="207">
        <v>42.5</v>
      </c>
      <c r="CG75" s="207">
        <v>42.2</v>
      </c>
      <c r="CH75" s="207">
        <v>42.3</v>
      </c>
      <c r="CI75" s="207">
        <v>42</v>
      </c>
      <c r="CJ75" s="207">
        <v>41.7</v>
      </c>
      <c r="CK75" s="207">
        <v>41.4</v>
      </c>
      <c r="CL75" s="207">
        <v>41.2</v>
      </c>
      <c r="CM75" s="207">
        <v>40.9</v>
      </c>
      <c r="CN75" s="217"/>
      <c r="CO75" s="207">
        <v>40.700000000000003</v>
      </c>
      <c r="CP75" s="207">
        <v>40.700000000000003</v>
      </c>
      <c r="CQ75" s="207">
        <v>40.6</v>
      </c>
      <c r="CR75" s="207">
        <v>40.299999999999997</v>
      </c>
      <c r="CS75" s="207">
        <v>40.1</v>
      </c>
      <c r="CT75" s="207">
        <v>39.700000000000003</v>
      </c>
      <c r="CU75" s="207">
        <v>39.799999999999997</v>
      </c>
      <c r="CV75" s="207">
        <v>39.4</v>
      </c>
      <c r="CW75" s="207">
        <v>39.299999999999997</v>
      </c>
      <c r="CX75" s="207">
        <v>39.1</v>
      </c>
      <c r="CY75" s="207">
        <v>38.799999999999997</v>
      </c>
      <c r="CZ75" s="207">
        <v>39</v>
      </c>
      <c r="DA75" s="217"/>
      <c r="DB75" s="207">
        <v>38.799999999999997</v>
      </c>
      <c r="DC75" s="207">
        <v>39.1</v>
      </c>
      <c r="DD75" s="207">
        <v>39.1</v>
      </c>
      <c r="DE75" s="207">
        <v>39.4</v>
      </c>
      <c r="DF75" s="207">
        <v>39.299999999999997</v>
      </c>
      <c r="DG75" s="207">
        <v>39.200000000000003</v>
      </c>
      <c r="DH75" s="207">
        <v>39.1</v>
      </c>
      <c r="DI75" s="207">
        <v>38.96</v>
      </c>
      <c r="DJ75" s="207">
        <v>38.6</v>
      </c>
      <c r="DK75" s="207">
        <v>38.5</v>
      </c>
      <c r="DL75" s="207">
        <v>38</v>
      </c>
      <c r="DM75" s="207">
        <v>38.200000000000003</v>
      </c>
      <c r="DN75" s="217"/>
      <c r="DO75" s="207">
        <v>38.4</v>
      </c>
      <c r="DP75" s="207">
        <v>39.09134766649187</v>
      </c>
      <c r="DQ75" s="207">
        <v>38.9</v>
      </c>
      <c r="DR75" s="207">
        <v>38.5</v>
      </c>
      <c r="DS75" s="207">
        <v>38.4</v>
      </c>
      <c r="DT75" s="207">
        <v>36.1</v>
      </c>
      <c r="DU75" s="207">
        <v>36.299999999999997</v>
      </c>
      <c r="DV75" s="207">
        <v>36.4</v>
      </c>
      <c r="DW75" s="207">
        <v>36.6</v>
      </c>
      <c r="DX75" s="207">
        <v>36.5</v>
      </c>
      <c r="DY75" s="207">
        <v>35.9</v>
      </c>
      <c r="DZ75" s="162">
        <v>36.5</v>
      </c>
      <c r="EA75" s="217"/>
      <c r="EB75" s="207">
        <v>36.4</v>
      </c>
      <c r="EC75" s="207">
        <v>36.9</v>
      </c>
      <c r="ED75" s="207">
        <v>36.9</v>
      </c>
      <c r="EE75" s="207">
        <v>36.29</v>
      </c>
      <c r="EF75" s="207"/>
      <c r="EG75" s="207"/>
      <c r="EH75" s="207"/>
      <c r="EI75" s="207"/>
      <c r="EJ75" s="207"/>
      <c r="EK75" s="207"/>
      <c r="EL75" s="207"/>
      <c r="EM75" s="162"/>
      <c r="EN75" s="217"/>
    </row>
    <row r="76" spans="1:144" ht="15" customHeight="1" x14ac:dyDescent="0.2">
      <c r="A76" s="355">
        <v>2400</v>
      </c>
      <c r="B76" s="207">
        <v>51</v>
      </c>
      <c r="C76" s="207">
        <v>51.7</v>
      </c>
      <c r="D76" s="207">
        <v>52.9</v>
      </c>
      <c r="E76" s="207">
        <v>53</v>
      </c>
      <c r="F76" s="207">
        <v>54.1</v>
      </c>
      <c r="G76" s="207">
        <v>55</v>
      </c>
      <c r="H76" s="207">
        <v>55.4</v>
      </c>
      <c r="I76" s="207">
        <v>55.4</v>
      </c>
      <c r="J76" s="207">
        <v>55.5</v>
      </c>
      <c r="K76" s="207">
        <v>55.5</v>
      </c>
      <c r="L76" s="207">
        <v>55.5</v>
      </c>
      <c r="M76" s="207">
        <v>55.4</v>
      </c>
      <c r="N76" s="238"/>
      <c r="O76" s="207">
        <v>55.7</v>
      </c>
      <c r="P76" s="207">
        <v>55.4</v>
      </c>
      <c r="Q76" s="207">
        <v>54.8</v>
      </c>
      <c r="R76" s="207">
        <v>54.1</v>
      </c>
      <c r="S76" s="207">
        <v>53.6</v>
      </c>
      <c r="T76" s="207">
        <v>53.3</v>
      </c>
      <c r="U76" s="207">
        <v>53.4</v>
      </c>
      <c r="V76" s="207">
        <v>53.8</v>
      </c>
      <c r="W76" s="207">
        <v>53.8</v>
      </c>
      <c r="X76" s="207">
        <v>53.3</v>
      </c>
      <c r="Y76" s="207">
        <v>52.6</v>
      </c>
      <c r="Z76" s="207">
        <v>52.6</v>
      </c>
      <c r="AA76" s="238"/>
      <c r="AB76" s="207">
        <v>52.4</v>
      </c>
      <c r="AC76" s="207">
        <v>52.4</v>
      </c>
      <c r="AD76" s="207">
        <v>51.9</v>
      </c>
      <c r="AE76" s="207">
        <v>51.8</v>
      </c>
      <c r="AF76" s="207">
        <v>51.6</v>
      </c>
      <c r="AG76" s="207">
        <v>51.2</v>
      </c>
      <c r="AH76" s="207">
        <v>51</v>
      </c>
      <c r="AI76" s="207">
        <v>50.4</v>
      </c>
      <c r="AJ76" s="207">
        <v>50.2</v>
      </c>
      <c r="AK76" s="207">
        <v>50.1</v>
      </c>
      <c r="AL76" s="207">
        <v>50.7</v>
      </c>
      <c r="AM76" s="207">
        <v>51.1</v>
      </c>
      <c r="AN76" s="217"/>
      <c r="AO76" s="207">
        <v>51.3</v>
      </c>
      <c r="AP76" s="207">
        <v>51.4</v>
      </c>
      <c r="AQ76" s="207">
        <v>51.1</v>
      </c>
      <c r="AR76" s="207">
        <v>51.1</v>
      </c>
      <c r="AS76" s="207">
        <v>51.1</v>
      </c>
      <c r="AT76" s="207">
        <v>51.2</v>
      </c>
      <c r="AU76" s="207">
        <v>51.2</v>
      </c>
      <c r="AV76" s="207">
        <v>51</v>
      </c>
      <c r="AW76" s="207">
        <v>50.7</v>
      </c>
      <c r="AX76" s="207">
        <v>50.6</v>
      </c>
      <c r="AY76" s="207">
        <v>50.3</v>
      </c>
      <c r="AZ76" s="207">
        <v>50.1</v>
      </c>
      <c r="BA76" s="217"/>
      <c r="BB76" s="207">
        <v>49.4</v>
      </c>
      <c r="BC76" s="207">
        <v>49.6</v>
      </c>
      <c r="BD76" s="207">
        <v>49.2</v>
      </c>
      <c r="BE76" s="207">
        <v>48.9</v>
      </c>
      <c r="BF76" s="207">
        <v>47.8</v>
      </c>
      <c r="BG76" s="207">
        <v>47.5</v>
      </c>
      <c r="BH76" s="207">
        <v>46.9</v>
      </c>
      <c r="BI76" s="207">
        <v>46.3</v>
      </c>
      <c r="BJ76" s="207">
        <v>45.8</v>
      </c>
      <c r="BK76" s="207">
        <v>45.5</v>
      </c>
      <c r="BL76" s="207">
        <v>45.9</v>
      </c>
      <c r="BM76" s="207">
        <v>45.9</v>
      </c>
      <c r="BN76" s="217"/>
      <c r="BO76" s="207">
        <v>46</v>
      </c>
      <c r="BP76" s="207">
        <v>45.9</v>
      </c>
      <c r="BQ76" s="207">
        <v>46.1</v>
      </c>
      <c r="BR76" s="207">
        <v>46.2</v>
      </c>
      <c r="BS76" s="207">
        <v>46.2</v>
      </c>
      <c r="BT76" s="207">
        <v>45.8</v>
      </c>
      <c r="BU76" s="207">
        <v>45.5</v>
      </c>
      <c r="BV76" s="207">
        <v>45.3</v>
      </c>
      <c r="BW76" s="207">
        <v>45.3</v>
      </c>
      <c r="BX76" s="207">
        <v>45.2</v>
      </c>
      <c r="BY76" s="207">
        <v>45.5</v>
      </c>
      <c r="BZ76" s="207">
        <v>45</v>
      </c>
      <c r="CA76" s="217"/>
      <c r="CB76" s="207">
        <v>44.9</v>
      </c>
      <c r="CC76" s="207">
        <v>44.2</v>
      </c>
      <c r="CD76" s="207">
        <v>43.7</v>
      </c>
      <c r="CE76" s="207">
        <v>42.7</v>
      </c>
      <c r="CF76" s="207">
        <v>42.7</v>
      </c>
      <c r="CG76" s="207">
        <v>42</v>
      </c>
      <c r="CH76" s="207">
        <v>41.5</v>
      </c>
      <c r="CI76" s="207">
        <v>40.700000000000003</v>
      </c>
      <c r="CJ76" s="207">
        <v>40.6</v>
      </c>
      <c r="CK76" s="207">
        <v>40.9</v>
      </c>
      <c r="CL76" s="207">
        <v>40.799999999999997</v>
      </c>
      <c r="CM76" s="207">
        <v>40.6</v>
      </c>
      <c r="CN76" s="217"/>
      <c r="CO76" s="207">
        <v>39.9</v>
      </c>
      <c r="CP76" s="207">
        <v>39.4</v>
      </c>
      <c r="CQ76" s="207">
        <v>38.9</v>
      </c>
      <c r="CR76" s="207">
        <v>38.6</v>
      </c>
      <c r="CS76" s="207">
        <v>38.5</v>
      </c>
      <c r="CT76" s="207">
        <v>37.799999999999997</v>
      </c>
      <c r="CU76" s="207">
        <v>37.6</v>
      </c>
      <c r="CV76" s="207">
        <v>37.1</v>
      </c>
      <c r="CW76" s="207">
        <v>37.200000000000003</v>
      </c>
      <c r="CX76" s="207">
        <v>37.299999999999997</v>
      </c>
      <c r="CY76" s="207">
        <v>36.9</v>
      </c>
      <c r="CZ76" s="207">
        <v>36.700000000000003</v>
      </c>
      <c r="DA76" s="217"/>
      <c r="DB76" s="207">
        <v>36.200000000000003</v>
      </c>
      <c r="DC76" s="207">
        <v>36.1</v>
      </c>
      <c r="DD76" s="207">
        <v>36</v>
      </c>
      <c r="DE76" s="207">
        <v>35.799999999999997</v>
      </c>
      <c r="DF76" s="207">
        <v>35.799999999999997</v>
      </c>
      <c r="DG76" s="207">
        <v>35.5</v>
      </c>
      <c r="DH76" s="207">
        <v>35.799999999999997</v>
      </c>
      <c r="DI76" s="207">
        <v>35.729999999999997</v>
      </c>
      <c r="DJ76" s="207">
        <v>35.6</v>
      </c>
      <c r="DK76" s="207">
        <v>35.299999999999997</v>
      </c>
      <c r="DL76" s="207">
        <v>34.9</v>
      </c>
      <c r="DM76" s="207">
        <v>34.700000000000003</v>
      </c>
      <c r="DN76" s="217"/>
      <c r="DO76" s="207">
        <v>34.6</v>
      </c>
      <c r="DP76" s="207">
        <v>34.464680058256548</v>
      </c>
      <c r="DQ76" s="207">
        <v>34.299999999999997</v>
      </c>
      <c r="DR76" s="207">
        <v>33.9</v>
      </c>
      <c r="DS76" s="207">
        <v>34</v>
      </c>
      <c r="DT76" s="207">
        <v>32.9</v>
      </c>
      <c r="DU76" s="207">
        <v>33.020000000000003</v>
      </c>
      <c r="DV76" s="207">
        <v>33.200000000000003</v>
      </c>
      <c r="DW76" s="207">
        <v>33.200000000000003</v>
      </c>
      <c r="DX76" s="207">
        <v>33.1</v>
      </c>
      <c r="DY76" s="207">
        <v>32.5</v>
      </c>
      <c r="DZ76" s="207">
        <v>33.020000000000003</v>
      </c>
      <c r="EA76" s="217"/>
      <c r="EB76" s="207">
        <v>32.5</v>
      </c>
      <c r="EC76" s="207">
        <v>32.700000000000003</v>
      </c>
      <c r="ED76" s="207">
        <v>32.6</v>
      </c>
      <c r="EE76" s="207">
        <v>32.4</v>
      </c>
      <c r="EF76" s="207"/>
      <c r="EG76" s="207"/>
      <c r="EH76" s="207"/>
      <c r="EI76" s="207"/>
      <c r="EJ76" s="207"/>
      <c r="EK76" s="207"/>
      <c r="EL76" s="207"/>
      <c r="EM76" s="207"/>
      <c r="EN76" s="217"/>
    </row>
    <row r="77" spans="1:144" ht="15" customHeight="1" x14ac:dyDescent="0.2">
      <c r="A77" s="355">
        <v>2600</v>
      </c>
      <c r="B77" s="207">
        <v>47.9</v>
      </c>
      <c r="C77" s="207">
        <v>48</v>
      </c>
      <c r="D77" s="207">
        <v>47.6</v>
      </c>
      <c r="E77" s="207">
        <v>47.3</v>
      </c>
      <c r="F77" s="207">
        <v>47</v>
      </c>
      <c r="G77" s="207">
        <v>47</v>
      </c>
      <c r="H77" s="207">
        <v>46.6</v>
      </c>
      <c r="I77" s="207">
        <v>46.6</v>
      </c>
      <c r="J77" s="207">
        <v>46.7</v>
      </c>
      <c r="K77" s="207">
        <v>47</v>
      </c>
      <c r="L77" s="207">
        <v>47.1</v>
      </c>
      <c r="M77" s="207">
        <v>47.1</v>
      </c>
      <c r="N77" s="238"/>
      <c r="O77" s="207">
        <v>47.2</v>
      </c>
      <c r="P77" s="207">
        <v>47.4</v>
      </c>
      <c r="Q77" s="207">
        <v>47.5</v>
      </c>
      <c r="R77" s="207">
        <v>47.5</v>
      </c>
      <c r="S77" s="207">
        <v>47.7</v>
      </c>
      <c r="T77" s="207">
        <v>48.2</v>
      </c>
      <c r="U77" s="207">
        <v>48.5</v>
      </c>
      <c r="V77" s="207">
        <v>48.6</v>
      </c>
      <c r="W77" s="207">
        <v>48.8</v>
      </c>
      <c r="X77" s="207">
        <v>48.9</v>
      </c>
      <c r="Y77" s="207">
        <v>49</v>
      </c>
      <c r="Z77" s="207">
        <v>48.3</v>
      </c>
      <c r="AA77" s="238"/>
      <c r="AB77" s="207">
        <v>48.2</v>
      </c>
      <c r="AC77" s="207">
        <v>47.9</v>
      </c>
      <c r="AD77" s="207">
        <v>48</v>
      </c>
      <c r="AE77" s="207">
        <v>47.7</v>
      </c>
      <c r="AF77" s="207">
        <v>47.7</v>
      </c>
      <c r="AG77" s="207">
        <v>47.4</v>
      </c>
      <c r="AH77" s="207">
        <v>47.1</v>
      </c>
      <c r="AI77" s="207">
        <v>46.6</v>
      </c>
      <c r="AJ77" s="207">
        <v>46.3</v>
      </c>
      <c r="AK77" s="207">
        <v>46.4</v>
      </c>
      <c r="AL77" s="207">
        <v>46.4</v>
      </c>
      <c r="AM77" s="207">
        <v>46.6</v>
      </c>
      <c r="AN77" s="217"/>
      <c r="AO77" s="207">
        <v>46.7</v>
      </c>
      <c r="AP77" s="207">
        <v>46.4</v>
      </c>
      <c r="AQ77" s="207">
        <v>46</v>
      </c>
      <c r="AR77" s="207">
        <v>45.6</v>
      </c>
      <c r="AS77" s="207">
        <v>45.6</v>
      </c>
      <c r="AT77" s="207">
        <v>45.7</v>
      </c>
      <c r="AU77" s="207">
        <v>45.3</v>
      </c>
      <c r="AV77" s="207">
        <v>44.7</v>
      </c>
      <c r="AW77" s="207">
        <v>44.2</v>
      </c>
      <c r="AX77" s="207">
        <v>43.9</v>
      </c>
      <c r="AY77" s="207">
        <v>43.7</v>
      </c>
      <c r="AZ77" s="207">
        <v>43.5</v>
      </c>
      <c r="BA77" s="217"/>
      <c r="BB77" s="207">
        <v>43.1</v>
      </c>
      <c r="BC77" s="207">
        <v>42.7</v>
      </c>
      <c r="BD77" s="207">
        <v>42.2</v>
      </c>
      <c r="BE77" s="207">
        <v>41.8</v>
      </c>
      <c r="BF77" s="207">
        <v>41.9</v>
      </c>
      <c r="BG77" s="207">
        <v>41.6</v>
      </c>
      <c r="BH77" s="207">
        <v>41.2</v>
      </c>
      <c r="BI77" s="207">
        <v>40.6</v>
      </c>
      <c r="BJ77" s="207">
        <v>40.200000000000003</v>
      </c>
      <c r="BK77" s="207">
        <v>40.1</v>
      </c>
      <c r="BL77" s="207">
        <v>40.200000000000003</v>
      </c>
      <c r="BM77" s="207">
        <v>40.200000000000003</v>
      </c>
      <c r="BN77" s="217"/>
      <c r="BO77" s="207">
        <v>40.1</v>
      </c>
      <c r="BP77" s="207">
        <v>39.9</v>
      </c>
      <c r="BQ77" s="207">
        <v>40.200000000000003</v>
      </c>
      <c r="BR77" s="207">
        <v>40.4</v>
      </c>
      <c r="BS77" s="207">
        <v>40.200000000000003</v>
      </c>
      <c r="BT77" s="207">
        <v>39.9</v>
      </c>
      <c r="BU77" s="207">
        <v>40</v>
      </c>
      <c r="BV77" s="207">
        <v>40.1</v>
      </c>
      <c r="BW77" s="207">
        <v>39.6</v>
      </c>
      <c r="BX77" s="207">
        <v>38.5</v>
      </c>
      <c r="BY77" s="207">
        <v>38.299999999999997</v>
      </c>
      <c r="BZ77" s="207">
        <v>38.1</v>
      </c>
      <c r="CA77" s="217"/>
      <c r="CB77" s="207">
        <v>38</v>
      </c>
      <c r="CC77" s="207">
        <v>37.4</v>
      </c>
      <c r="CD77" s="207">
        <v>37</v>
      </c>
      <c r="CE77" s="207">
        <v>36.700000000000003</v>
      </c>
      <c r="CF77" s="207">
        <v>36.9</v>
      </c>
      <c r="CG77" s="207">
        <v>36.4</v>
      </c>
      <c r="CH77" s="207">
        <v>36</v>
      </c>
      <c r="CI77" s="207">
        <v>35.6</v>
      </c>
      <c r="CJ77" s="207">
        <v>35.299999999999997</v>
      </c>
      <c r="CK77" s="207">
        <v>35.1</v>
      </c>
      <c r="CL77" s="207">
        <v>34.6</v>
      </c>
      <c r="CM77" s="207">
        <v>34.299999999999997</v>
      </c>
      <c r="CN77" s="217"/>
      <c r="CO77" s="207">
        <v>33.799999999999997</v>
      </c>
      <c r="CP77" s="207">
        <v>33.5</v>
      </c>
      <c r="CQ77" s="207">
        <v>33</v>
      </c>
      <c r="CR77" s="207">
        <v>32.700000000000003</v>
      </c>
      <c r="CS77" s="207">
        <v>32.299999999999997</v>
      </c>
      <c r="CT77" s="207">
        <v>32.1</v>
      </c>
      <c r="CU77" s="207">
        <v>32</v>
      </c>
      <c r="CV77" s="207">
        <v>31.7</v>
      </c>
      <c r="CW77" s="207">
        <v>31.4</v>
      </c>
      <c r="CX77" s="207">
        <v>31.2</v>
      </c>
      <c r="CY77" s="207">
        <v>30.9</v>
      </c>
      <c r="CZ77" s="207">
        <v>30.5</v>
      </c>
      <c r="DA77" s="217"/>
      <c r="DB77" s="207">
        <v>30.2</v>
      </c>
      <c r="DC77" s="207">
        <v>30.2</v>
      </c>
      <c r="DD77" s="207">
        <v>30.6</v>
      </c>
      <c r="DE77" s="207">
        <v>30.5</v>
      </c>
      <c r="DF77" s="207">
        <v>30.4</v>
      </c>
      <c r="DG77" s="207">
        <v>29.6</v>
      </c>
      <c r="DH77" s="207">
        <v>29.8</v>
      </c>
      <c r="DI77" s="207">
        <v>29.9</v>
      </c>
      <c r="DJ77" s="207">
        <v>29.7</v>
      </c>
      <c r="DK77" s="207">
        <v>29.2</v>
      </c>
      <c r="DL77" s="207">
        <v>28.6</v>
      </c>
      <c r="DM77" s="207">
        <v>28.4</v>
      </c>
      <c r="DN77" s="217"/>
      <c r="DO77" s="207">
        <v>28</v>
      </c>
      <c r="DP77" s="207">
        <v>27.875647154995171</v>
      </c>
      <c r="DQ77" s="207">
        <v>27.9</v>
      </c>
      <c r="DR77" s="207">
        <v>27.8</v>
      </c>
      <c r="DS77" s="207">
        <v>27.5</v>
      </c>
      <c r="DT77" s="207">
        <v>26.1</v>
      </c>
      <c r="DU77" s="207">
        <v>26.06</v>
      </c>
      <c r="DV77" s="207">
        <v>26</v>
      </c>
      <c r="DW77" s="207">
        <v>25.9</v>
      </c>
      <c r="DX77" s="207">
        <v>25.6</v>
      </c>
      <c r="DY77" s="207">
        <v>25.3</v>
      </c>
      <c r="DZ77" s="207">
        <v>26</v>
      </c>
      <c r="EA77" s="217"/>
      <c r="EB77" s="207">
        <v>25</v>
      </c>
      <c r="EC77" s="207">
        <v>25.2</v>
      </c>
      <c r="ED77" s="207">
        <v>25</v>
      </c>
      <c r="EE77" s="207">
        <v>25.12</v>
      </c>
      <c r="EF77" s="207"/>
      <c r="EG77" s="207"/>
      <c r="EH77" s="207"/>
      <c r="EI77" s="207"/>
      <c r="EJ77" s="207"/>
      <c r="EK77" s="207"/>
      <c r="EL77" s="207"/>
      <c r="EM77" s="207"/>
      <c r="EN77" s="217"/>
    </row>
    <row r="78" spans="1:144" ht="15" customHeight="1" x14ac:dyDescent="0.2">
      <c r="A78" s="355">
        <v>2800</v>
      </c>
      <c r="B78" s="207">
        <v>31</v>
      </c>
      <c r="C78" s="207">
        <v>32.6</v>
      </c>
      <c r="D78" s="207">
        <v>32.5</v>
      </c>
      <c r="E78" s="207">
        <v>32.700000000000003</v>
      </c>
      <c r="F78" s="207">
        <v>31.3</v>
      </c>
      <c r="G78" s="207">
        <v>32</v>
      </c>
      <c r="H78" s="207">
        <v>32.1</v>
      </c>
      <c r="I78" s="207">
        <v>32.299999999999997</v>
      </c>
      <c r="J78" s="207">
        <v>31.7</v>
      </c>
      <c r="K78" s="207">
        <v>32.299999999999997</v>
      </c>
      <c r="L78" s="207">
        <v>32.4</v>
      </c>
      <c r="M78" s="207">
        <v>32.6</v>
      </c>
      <c r="N78" s="238"/>
      <c r="O78" s="207">
        <v>32.700000000000003</v>
      </c>
      <c r="P78" s="207">
        <v>32.9</v>
      </c>
      <c r="Q78" s="207">
        <v>32.9</v>
      </c>
      <c r="R78" s="207">
        <v>33</v>
      </c>
      <c r="S78" s="207">
        <v>33.1</v>
      </c>
      <c r="T78" s="207">
        <v>33.5</v>
      </c>
      <c r="U78" s="207">
        <v>33.799999999999997</v>
      </c>
      <c r="V78" s="207">
        <v>33.9</v>
      </c>
      <c r="W78" s="207">
        <v>34</v>
      </c>
      <c r="X78" s="207">
        <v>33.9</v>
      </c>
      <c r="Y78" s="207">
        <v>33.799999999999997</v>
      </c>
      <c r="Z78" s="207">
        <v>33.700000000000003</v>
      </c>
      <c r="AA78" s="238"/>
      <c r="AB78" s="207">
        <v>33.5</v>
      </c>
      <c r="AC78" s="207">
        <v>33.299999999999997</v>
      </c>
      <c r="AD78" s="207">
        <v>33.1</v>
      </c>
      <c r="AE78" s="207">
        <v>32.9</v>
      </c>
      <c r="AF78" s="207">
        <v>32.6</v>
      </c>
      <c r="AG78" s="207">
        <v>32.700000000000003</v>
      </c>
      <c r="AH78" s="207">
        <v>32.6</v>
      </c>
      <c r="AI78" s="207">
        <v>32.5</v>
      </c>
      <c r="AJ78" s="207">
        <v>32.299999999999997</v>
      </c>
      <c r="AK78" s="207">
        <v>32.299999999999997</v>
      </c>
      <c r="AL78" s="207">
        <v>32.4</v>
      </c>
      <c r="AM78" s="207">
        <v>32.6</v>
      </c>
      <c r="AN78" s="217"/>
      <c r="AO78" s="207">
        <v>32.799999999999997</v>
      </c>
      <c r="AP78" s="207">
        <v>33.1</v>
      </c>
      <c r="AQ78" s="207">
        <v>33.200000000000003</v>
      </c>
      <c r="AR78" s="207">
        <v>33.6</v>
      </c>
      <c r="AS78" s="207">
        <v>34</v>
      </c>
      <c r="AT78" s="207">
        <v>34.4</v>
      </c>
      <c r="AU78" s="207">
        <v>34.299999999999997</v>
      </c>
      <c r="AV78" s="207">
        <v>34</v>
      </c>
      <c r="AW78" s="207">
        <v>33.6</v>
      </c>
      <c r="AX78" s="207">
        <v>33.200000000000003</v>
      </c>
      <c r="AY78" s="207">
        <v>32.9</v>
      </c>
      <c r="AZ78" s="207">
        <v>32.799999999999997</v>
      </c>
      <c r="BA78" s="217"/>
      <c r="BB78" s="207">
        <v>32.5</v>
      </c>
      <c r="BC78" s="207">
        <v>32.299999999999997</v>
      </c>
      <c r="BD78" s="207">
        <v>32.1</v>
      </c>
      <c r="BE78" s="207">
        <v>32.1</v>
      </c>
      <c r="BF78" s="207">
        <v>32.299999999999997</v>
      </c>
      <c r="BG78" s="207">
        <v>32.1</v>
      </c>
      <c r="BH78" s="207">
        <v>31.9</v>
      </c>
      <c r="BI78" s="207">
        <v>31.6</v>
      </c>
      <c r="BJ78" s="207">
        <v>31.3</v>
      </c>
      <c r="BK78" s="207">
        <v>31</v>
      </c>
      <c r="BL78" s="207">
        <v>30.8</v>
      </c>
      <c r="BM78" s="207">
        <v>30.8</v>
      </c>
      <c r="BN78" s="217"/>
      <c r="BO78" s="207">
        <v>31</v>
      </c>
      <c r="BP78" s="207">
        <v>30.9</v>
      </c>
      <c r="BQ78" s="207">
        <v>31.1</v>
      </c>
      <c r="BR78" s="207">
        <v>31.1</v>
      </c>
      <c r="BS78" s="207">
        <v>31.2</v>
      </c>
      <c r="BT78" s="207">
        <v>31.1</v>
      </c>
      <c r="BU78" s="207">
        <v>31.1</v>
      </c>
      <c r="BV78" s="207">
        <v>31</v>
      </c>
      <c r="BW78" s="207">
        <v>31</v>
      </c>
      <c r="BX78" s="207">
        <v>30.8</v>
      </c>
      <c r="BY78" s="207">
        <v>31</v>
      </c>
      <c r="BZ78" s="207">
        <v>30.8</v>
      </c>
      <c r="CA78" s="217"/>
      <c r="CB78" s="207">
        <v>30.8</v>
      </c>
      <c r="CC78" s="207">
        <v>30.5</v>
      </c>
      <c r="CD78" s="207">
        <v>30.5</v>
      </c>
      <c r="CE78" s="207">
        <v>30.3</v>
      </c>
      <c r="CF78" s="207">
        <v>30.2</v>
      </c>
      <c r="CG78" s="207">
        <v>30.1</v>
      </c>
      <c r="CH78" s="207">
        <v>30</v>
      </c>
      <c r="CI78" s="207">
        <v>29.6</v>
      </c>
      <c r="CJ78" s="207">
        <v>29.2</v>
      </c>
      <c r="CK78" s="207">
        <v>29.1</v>
      </c>
      <c r="CL78" s="207">
        <v>28.9</v>
      </c>
      <c r="CM78" s="207">
        <v>28.9</v>
      </c>
      <c r="CN78" s="217"/>
      <c r="CO78" s="207">
        <v>28.9</v>
      </c>
      <c r="CP78" s="207">
        <v>28.8</v>
      </c>
      <c r="CQ78" s="207">
        <v>28.4</v>
      </c>
      <c r="CR78" s="207">
        <v>28.2</v>
      </c>
      <c r="CS78" s="207">
        <v>28</v>
      </c>
      <c r="CT78" s="207">
        <v>28</v>
      </c>
      <c r="CU78" s="207">
        <v>27.8</v>
      </c>
      <c r="CV78" s="207">
        <v>27.5</v>
      </c>
      <c r="CW78" s="207">
        <v>27.2</v>
      </c>
      <c r="CX78" s="207">
        <v>27</v>
      </c>
      <c r="CY78" s="207">
        <v>27</v>
      </c>
      <c r="CZ78" s="207">
        <v>27.1</v>
      </c>
      <c r="DA78" s="217"/>
      <c r="DB78" s="207">
        <v>27.1</v>
      </c>
      <c r="DC78" s="207">
        <v>27</v>
      </c>
      <c r="DD78" s="207">
        <v>27</v>
      </c>
      <c r="DE78" s="207">
        <v>27</v>
      </c>
      <c r="DF78" s="207">
        <v>27</v>
      </c>
      <c r="DG78" s="207">
        <v>26.8</v>
      </c>
      <c r="DH78" s="207">
        <v>26.7</v>
      </c>
      <c r="DI78" s="207">
        <v>26.75</v>
      </c>
      <c r="DJ78" s="207">
        <v>26.7</v>
      </c>
      <c r="DK78" s="207">
        <v>26.6</v>
      </c>
      <c r="DL78" s="207">
        <v>26.5</v>
      </c>
      <c r="DM78" s="207">
        <v>26.5</v>
      </c>
      <c r="DN78" s="217"/>
      <c r="DO78" s="207">
        <v>26.3</v>
      </c>
      <c r="DP78" s="207">
        <v>26.138434864936833</v>
      </c>
      <c r="DQ78" s="207">
        <v>26.1</v>
      </c>
      <c r="DR78" s="207">
        <v>26.1</v>
      </c>
      <c r="DS78" s="207">
        <v>26</v>
      </c>
      <c r="DT78" s="207">
        <v>25.3</v>
      </c>
      <c r="DU78" s="207">
        <v>25.23</v>
      </c>
      <c r="DV78" s="207">
        <v>25.2</v>
      </c>
      <c r="DW78" s="207">
        <v>25</v>
      </c>
      <c r="DX78" s="207">
        <v>24.8</v>
      </c>
      <c r="DY78" s="207">
        <v>24.6</v>
      </c>
      <c r="DZ78" s="162">
        <v>25.1</v>
      </c>
      <c r="EA78" s="217"/>
      <c r="EB78" s="207">
        <v>24.8</v>
      </c>
      <c r="EC78" s="207">
        <v>24.9</v>
      </c>
      <c r="ED78" s="207">
        <v>24.8</v>
      </c>
      <c r="EE78" s="207">
        <v>24.75</v>
      </c>
      <c r="EF78" s="207"/>
      <c r="EG78" s="207"/>
      <c r="EH78" s="207"/>
      <c r="EI78" s="207"/>
      <c r="EJ78" s="207"/>
      <c r="EK78" s="207"/>
      <c r="EL78" s="207"/>
      <c r="EM78" s="162"/>
      <c r="EN78" s="217"/>
    </row>
    <row r="79" spans="1:144" ht="15" customHeight="1" x14ac:dyDescent="0.2">
      <c r="A79" s="355">
        <v>3600</v>
      </c>
      <c r="B79" s="207">
        <v>38.299999999999997</v>
      </c>
      <c r="C79" s="207">
        <v>38</v>
      </c>
      <c r="D79" s="207">
        <v>37.6</v>
      </c>
      <c r="E79" s="207">
        <v>37.6</v>
      </c>
      <c r="F79" s="207">
        <v>38.15</v>
      </c>
      <c r="G79" s="207">
        <v>38.450000000000003</v>
      </c>
      <c r="H79" s="207">
        <v>38.450000000000003</v>
      </c>
      <c r="I79" s="207">
        <v>38.450000000000003</v>
      </c>
      <c r="J79" s="207">
        <v>38.65</v>
      </c>
      <c r="K79" s="207">
        <v>38.799999999999997</v>
      </c>
      <c r="L79" s="207">
        <v>39.25</v>
      </c>
      <c r="M79" s="207">
        <v>39.5</v>
      </c>
      <c r="N79" s="238"/>
      <c r="O79" s="207">
        <v>39.75</v>
      </c>
      <c r="P79" s="207">
        <v>39.700000000000003</v>
      </c>
      <c r="Q79" s="207">
        <v>39.65</v>
      </c>
      <c r="R79" s="207">
        <v>39.5</v>
      </c>
      <c r="S79" s="207">
        <v>39.75</v>
      </c>
      <c r="T79" s="207">
        <v>39.85</v>
      </c>
      <c r="U79" s="207">
        <v>40.299999999999997</v>
      </c>
      <c r="V79" s="207">
        <v>40.6</v>
      </c>
      <c r="W79" s="207">
        <v>41.1</v>
      </c>
      <c r="X79" s="207">
        <v>41.3</v>
      </c>
      <c r="Y79" s="207">
        <v>41.2</v>
      </c>
      <c r="Z79" s="207">
        <v>41.2</v>
      </c>
      <c r="AA79" s="238"/>
      <c r="AB79" s="207">
        <v>41.2</v>
      </c>
      <c r="AC79" s="207">
        <v>40.9</v>
      </c>
      <c r="AD79" s="207">
        <v>40.6</v>
      </c>
      <c r="AE79" s="207">
        <v>40.299999999999997</v>
      </c>
      <c r="AF79" s="207">
        <v>40.299999999999997</v>
      </c>
      <c r="AG79" s="207">
        <v>40.5</v>
      </c>
      <c r="AH79" s="207">
        <v>40</v>
      </c>
      <c r="AI79" s="207">
        <v>39.6</v>
      </c>
      <c r="AJ79" s="207">
        <v>39</v>
      </c>
      <c r="AK79" s="207">
        <v>38.9</v>
      </c>
      <c r="AL79" s="207">
        <v>38.700000000000003</v>
      </c>
      <c r="AM79" s="207">
        <v>38.799999999999997</v>
      </c>
      <c r="AN79" s="217"/>
      <c r="AO79" s="207">
        <v>39.200000000000003</v>
      </c>
      <c r="AP79" s="207">
        <v>38.9</v>
      </c>
      <c r="AQ79" s="207">
        <v>38.299999999999997</v>
      </c>
      <c r="AR79" s="329">
        <v>38.4</v>
      </c>
      <c r="AS79" s="329">
        <v>38.700000000000003</v>
      </c>
      <c r="AT79" s="329">
        <v>38.9</v>
      </c>
      <c r="AU79" s="329">
        <v>38.1</v>
      </c>
      <c r="AV79" s="329">
        <v>37.700000000000003</v>
      </c>
      <c r="AW79" s="329">
        <v>37.200000000000003</v>
      </c>
      <c r="AX79" s="329">
        <v>37.200000000000003</v>
      </c>
      <c r="AY79" s="329">
        <v>37.1</v>
      </c>
      <c r="AZ79" s="329">
        <v>36.700000000000003</v>
      </c>
      <c r="BA79" s="217"/>
      <c r="BB79" s="207">
        <v>36.4</v>
      </c>
      <c r="BC79" s="207">
        <v>36.1</v>
      </c>
      <c r="BD79" s="207">
        <v>36.200000000000003</v>
      </c>
      <c r="BE79" s="329">
        <v>36</v>
      </c>
      <c r="BF79" s="329">
        <v>35.9</v>
      </c>
      <c r="BG79" s="329">
        <v>35.6</v>
      </c>
      <c r="BH79" s="329">
        <v>35.5</v>
      </c>
      <c r="BI79" s="329">
        <v>35.1</v>
      </c>
      <c r="BJ79" s="329">
        <v>35.299999999999997</v>
      </c>
      <c r="BK79" s="329">
        <v>35.299999999999997</v>
      </c>
      <c r="BL79" s="329">
        <v>35.299999999999997</v>
      </c>
      <c r="BM79" s="329">
        <v>35</v>
      </c>
      <c r="BN79" s="217"/>
      <c r="BO79" s="207">
        <v>35.299999999999997</v>
      </c>
      <c r="BP79" s="207">
        <v>35.200000000000003</v>
      </c>
      <c r="BQ79" s="207">
        <v>35.299999999999997</v>
      </c>
      <c r="BR79" s="329">
        <v>35.4</v>
      </c>
      <c r="BS79" s="329">
        <v>35.700000000000003</v>
      </c>
      <c r="BT79" s="329">
        <v>35.5</v>
      </c>
      <c r="BU79" s="329">
        <v>35.6</v>
      </c>
      <c r="BV79" s="329">
        <v>35.5</v>
      </c>
      <c r="BW79" s="329">
        <v>35.700000000000003</v>
      </c>
      <c r="BX79" s="329">
        <v>35.4</v>
      </c>
      <c r="BY79" s="329">
        <v>35.4</v>
      </c>
      <c r="BZ79" s="329">
        <v>35.1</v>
      </c>
      <c r="CA79" s="217"/>
      <c r="CB79" s="207">
        <v>35</v>
      </c>
      <c r="CC79" s="207">
        <v>34.5</v>
      </c>
      <c r="CD79" s="207">
        <v>34.5</v>
      </c>
      <c r="CE79" s="329">
        <v>34.799999999999997</v>
      </c>
      <c r="CF79" s="329">
        <v>34.799999999999997</v>
      </c>
      <c r="CG79" s="329">
        <v>34.700000000000003</v>
      </c>
      <c r="CH79" s="329">
        <v>34.299999999999997</v>
      </c>
      <c r="CI79" s="329">
        <v>34.200000000000003</v>
      </c>
      <c r="CJ79" s="329">
        <v>34.1</v>
      </c>
      <c r="CK79" s="329">
        <v>34.200000000000003</v>
      </c>
      <c r="CL79" s="329">
        <v>34.200000000000003</v>
      </c>
      <c r="CM79" s="329">
        <v>34.200000000000003</v>
      </c>
      <c r="CN79" s="217"/>
      <c r="CO79" s="207">
        <v>34.1</v>
      </c>
      <c r="CP79" s="207">
        <v>33.9</v>
      </c>
      <c r="CQ79" s="207">
        <v>34.200000000000003</v>
      </c>
      <c r="CR79" s="329">
        <v>34</v>
      </c>
      <c r="CS79" s="329">
        <v>34</v>
      </c>
      <c r="CT79" s="329">
        <v>33.700000000000003</v>
      </c>
      <c r="CU79" s="329">
        <v>33.799999999999997</v>
      </c>
      <c r="CV79" s="329">
        <v>32.799999999999997</v>
      </c>
      <c r="CW79" s="329">
        <v>32.5</v>
      </c>
      <c r="CX79" s="329">
        <v>32.200000000000003</v>
      </c>
      <c r="CY79" s="329">
        <v>32.700000000000003</v>
      </c>
      <c r="CZ79" s="329">
        <v>32.799999999999997</v>
      </c>
      <c r="DA79" s="217"/>
      <c r="DB79" s="207">
        <v>32.700000000000003</v>
      </c>
      <c r="DC79" s="207">
        <v>32.700000000000003</v>
      </c>
      <c r="DD79" s="207">
        <v>32.700000000000003</v>
      </c>
      <c r="DE79" s="329">
        <v>32.5</v>
      </c>
      <c r="DF79" s="329">
        <v>32.700000000000003</v>
      </c>
      <c r="DG79" s="329">
        <v>33.299999999999997</v>
      </c>
      <c r="DH79" s="329">
        <v>33.6</v>
      </c>
      <c r="DI79" s="329">
        <v>33.5</v>
      </c>
      <c r="DJ79" s="329">
        <v>33.6</v>
      </c>
      <c r="DK79" s="329">
        <v>33.799999999999997</v>
      </c>
      <c r="DL79" s="329">
        <v>34</v>
      </c>
      <c r="DM79" s="329">
        <v>34.200000000000003</v>
      </c>
      <c r="DN79" s="217"/>
      <c r="DO79" s="207">
        <v>34.200000000000003</v>
      </c>
      <c r="DP79" s="207">
        <v>34.238767711211715</v>
      </c>
      <c r="DQ79" s="207">
        <v>34.4</v>
      </c>
      <c r="DR79" s="329">
        <v>34.299999999999997</v>
      </c>
      <c r="DS79" s="329">
        <v>34.1</v>
      </c>
      <c r="DT79" s="329">
        <v>30.2</v>
      </c>
      <c r="DU79" s="329">
        <v>30.51</v>
      </c>
      <c r="DV79" s="329">
        <v>30.6</v>
      </c>
      <c r="DW79" s="329">
        <v>30.3</v>
      </c>
      <c r="DX79" s="329">
        <v>29.8</v>
      </c>
      <c r="DY79" s="329">
        <v>29.6</v>
      </c>
      <c r="DZ79" s="162">
        <v>30.2</v>
      </c>
      <c r="EA79" s="217"/>
      <c r="EB79" s="207">
        <v>30.3</v>
      </c>
      <c r="EC79" s="207">
        <v>30.7</v>
      </c>
      <c r="ED79" s="207">
        <v>30.7</v>
      </c>
      <c r="EE79" s="329">
        <v>30.57</v>
      </c>
      <c r="EF79" s="329"/>
      <c r="EG79" s="329"/>
      <c r="EH79" s="329"/>
      <c r="EI79" s="329"/>
      <c r="EJ79" s="329"/>
      <c r="EK79" s="329"/>
      <c r="EL79" s="329"/>
      <c r="EM79" s="162"/>
      <c r="EN79" s="217"/>
    </row>
    <row r="80" spans="1:144" x14ac:dyDescent="0.2">
      <c r="A80" s="355">
        <v>3700</v>
      </c>
      <c r="B80" s="207">
        <v>36.15</v>
      </c>
      <c r="C80" s="207">
        <v>36.299999999999997</v>
      </c>
      <c r="D80" s="207">
        <v>36.700000000000003</v>
      </c>
      <c r="E80" s="207">
        <v>37.35</v>
      </c>
      <c r="F80" s="207">
        <v>38.1</v>
      </c>
      <c r="G80" s="207">
        <v>38.5</v>
      </c>
      <c r="H80" s="207">
        <v>38.5</v>
      </c>
      <c r="I80" s="207">
        <v>38.4</v>
      </c>
      <c r="J80" s="207">
        <v>38.6</v>
      </c>
      <c r="K80" s="207">
        <v>39</v>
      </c>
      <c r="L80" s="207">
        <v>39.4</v>
      </c>
      <c r="M80" s="207">
        <v>39.6</v>
      </c>
      <c r="N80" s="238"/>
      <c r="O80" s="207">
        <v>39.6</v>
      </c>
      <c r="P80" s="207">
        <v>39.9</v>
      </c>
      <c r="Q80" s="207">
        <v>40.200000000000003</v>
      </c>
      <c r="R80" s="207">
        <v>40.1</v>
      </c>
      <c r="S80" s="207">
        <v>40.6</v>
      </c>
      <c r="T80" s="207">
        <v>41.1</v>
      </c>
      <c r="U80" s="207">
        <v>41.5</v>
      </c>
      <c r="V80" s="207">
        <v>42.3</v>
      </c>
      <c r="W80" s="207">
        <v>42.9</v>
      </c>
      <c r="X80" s="207">
        <v>43.5</v>
      </c>
      <c r="Y80" s="207">
        <v>43.8</v>
      </c>
      <c r="Z80" s="207">
        <v>43.7</v>
      </c>
      <c r="AA80" s="238"/>
      <c r="AB80" s="207">
        <v>43.5</v>
      </c>
      <c r="AC80" s="207">
        <v>43.5</v>
      </c>
      <c r="AD80" s="207">
        <v>43.4</v>
      </c>
      <c r="AE80" s="207">
        <v>43.4</v>
      </c>
      <c r="AF80" s="207">
        <v>43.4</v>
      </c>
      <c r="AG80" s="207">
        <v>43.3</v>
      </c>
      <c r="AH80" s="207">
        <v>43</v>
      </c>
      <c r="AI80" s="207">
        <v>42.4</v>
      </c>
      <c r="AJ80" s="207">
        <v>42.3</v>
      </c>
      <c r="AK80" s="207">
        <v>42.5</v>
      </c>
      <c r="AL80" s="207">
        <v>42.7</v>
      </c>
      <c r="AM80" s="207">
        <v>42.8</v>
      </c>
      <c r="AN80" s="217"/>
      <c r="AO80" s="207">
        <v>42.5</v>
      </c>
      <c r="AP80" s="207">
        <v>42.4</v>
      </c>
      <c r="AQ80" s="207">
        <v>42.2</v>
      </c>
      <c r="AR80" s="207">
        <v>42.5</v>
      </c>
      <c r="AS80" s="207">
        <v>42.5</v>
      </c>
      <c r="AT80" s="207">
        <v>42.4</v>
      </c>
      <c r="AU80" s="207">
        <v>42</v>
      </c>
      <c r="AV80" s="207">
        <v>41.8</v>
      </c>
      <c r="AW80" s="207">
        <v>41.6</v>
      </c>
      <c r="AX80" s="207">
        <v>41.5</v>
      </c>
      <c r="AY80" s="207">
        <v>41.1</v>
      </c>
      <c r="AZ80" s="207">
        <v>41.1</v>
      </c>
      <c r="BA80" s="217"/>
      <c r="BB80" s="207">
        <v>40.799999999999997</v>
      </c>
      <c r="BC80" s="207">
        <v>40.799999999999997</v>
      </c>
      <c r="BD80" s="207">
        <v>40.5</v>
      </c>
      <c r="BE80" s="207">
        <v>40.200000000000003</v>
      </c>
      <c r="BF80" s="207">
        <v>40</v>
      </c>
      <c r="BG80" s="207">
        <v>39.9</v>
      </c>
      <c r="BH80" s="207">
        <v>39.6</v>
      </c>
      <c r="BI80" s="207">
        <v>39.1</v>
      </c>
      <c r="BJ80" s="207">
        <v>38.799999999999997</v>
      </c>
      <c r="BK80" s="207">
        <v>39</v>
      </c>
      <c r="BL80" s="207">
        <v>39.299999999999997</v>
      </c>
      <c r="BM80" s="207">
        <v>39.299999999999997</v>
      </c>
      <c r="BN80" s="217"/>
      <c r="BO80" s="207">
        <v>39.1</v>
      </c>
      <c r="BP80" s="207">
        <v>38.9</v>
      </c>
      <c r="BQ80" s="207">
        <v>39.200000000000003</v>
      </c>
      <c r="BR80" s="207">
        <v>39.299999999999997</v>
      </c>
      <c r="BS80" s="207">
        <v>39.4</v>
      </c>
      <c r="BT80" s="207">
        <v>39.299999999999997</v>
      </c>
      <c r="BU80" s="207">
        <v>39.299999999999997</v>
      </c>
      <c r="BV80" s="207">
        <v>39.5</v>
      </c>
      <c r="BW80" s="207">
        <v>39.5</v>
      </c>
      <c r="BX80" s="207">
        <v>39.799999999999997</v>
      </c>
      <c r="BY80" s="207">
        <v>39.700000000000003</v>
      </c>
      <c r="BZ80" s="207">
        <v>39.700000000000003</v>
      </c>
      <c r="CA80" s="217"/>
      <c r="CB80" s="207">
        <v>39.6</v>
      </c>
      <c r="CC80" s="207">
        <v>39.5</v>
      </c>
      <c r="CD80" s="207">
        <v>39.5</v>
      </c>
      <c r="CE80" s="207">
        <v>39.4</v>
      </c>
      <c r="CF80" s="207">
        <v>39.4</v>
      </c>
      <c r="CG80" s="207">
        <v>39.299999999999997</v>
      </c>
      <c r="CH80" s="207">
        <v>38.9</v>
      </c>
      <c r="CI80" s="207">
        <v>38.700000000000003</v>
      </c>
      <c r="CJ80" s="207">
        <v>38.4</v>
      </c>
      <c r="CK80" s="207">
        <v>38.6</v>
      </c>
      <c r="CL80" s="207">
        <v>38.299999999999997</v>
      </c>
      <c r="CM80" s="207">
        <v>38.1</v>
      </c>
      <c r="CN80" s="217"/>
      <c r="CO80" s="207">
        <v>37.700000000000003</v>
      </c>
      <c r="CP80" s="207">
        <v>37.4</v>
      </c>
      <c r="CQ80" s="207">
        <v>37.299999999999997</v>
      </c>
      <c r="CR80" s="207">
        <v>37.1</v>
      </c>
      <c r="CS80" s="207">
        <v>37.4</v>
      </c>
      <c r="CT80" s="207">
        <v>37.4</v>
      </c>
      <c r="CU80" s="207">
        <v>37.5</v>
      </c>
      <c r="CV80" s="207">
        <v>37.200000000000003</v>
      </c>
      <c r="CW80" s="207">
        <v>37</v>
      </c>
      <c r="CX80" s="207">
        <v>37</v>
      </c>
      <c r="CY80" s="207">
        <v>37.299999999999997</v>
      </c>
      <c r="CZ80" s="207">
        <v>37</v>
      </c>
      <c r="DA80" s="217"/>
      <c r="DB80" s="207">
        <v>36.700000000000003</v>
      </c>
      <c r="DC80" s="207">
        <v>36.5</v>
      </c>
      <c r="DD80" s="207">
        <v>36.6</v>
      </c>
      <c r="DE80" s="207">
        <v>36.700000000000003</v>
      </c>
      <c r="DF80" s="207">
        <v>36.5</v>
      </c>
      <c r="DG80" s="207">
        <v>36.700000000000003</v>
      </c>
      <c r="DH80" s="207">
        <v>36.5</v>
      </c>
      <c r="DI80" s="207">
        <v>36.450000000000003</v>
      </c>
      <c r="DJ80" s="207">
        <v>36.299999999999997</v>
      </c>
      <c r="DK80" s="207">
        <v>36.4</v>
      </c>
      <c r="DL80" s="207">
        <v>36.200000000000003</v>
      </c>
      <c r="DM80" s="207">
        <v>36.1</v>
      </c>
      <c r="DN80" s="217"/>
      <c r="DO80" s="207">
        <v>35.9</v>
      </c>
      <c r="DP80" s="207">
        <v>35.730973250860494</v>
      </c>
      <c r="DQ80" s="207">
        <v>36</v>
      </c>
      <c r="DR80" s="207">
        <v>35.9</v>
      </c>
      <c r="DS80" s="207">
        <v>35.9</v>
      </c>
      <c r="DT80" s="207">
        <v>35.6</v>
      </c>
      <c r="DU80" s="207">
        <v>35.97</v>
      </c>
      <c r="DV80" s="207">
        <v>36.1</v>
      </c>
      <c r="DW80" s="207">
        <v>36.4</v>
      </c>
      <c r="DX80" s="207">
        <v>35.9</v>
      </c>
      <c r="DY80" s="207">
        <v>36</v>
      </c>
      <c r="DZ80" s="162">
        <v>35.9</v>
      </c>
      <c r="EA80" s="217"/>
      <c r="EB80" s="207">
        <v>36</v>
      </c>
      <c r="EC80" s="207">
        <v>35.700000000000003</v>
      </c>
      <c r="ED80" s="207">
        <v>35.5</v>
      </c>
      <c r="EE80" s="207">
        <v>35.340000000000003</v>
      </c>
      <c r="EF80" s="207"/>
      <c r="EG80" s="207"/>
      <c r="EH80" s="207"/>
      <c r="EI80" s="207"/>
      <c r="EJ80" s="207"/>
      <c r="EK80" s="207"/>
      <c r="EL80" s="207"/>
      <c r="EM80" s="162"/>
      <c r="EN80" s="217"/>
    </row>
    <row r="81" spans="1:144" ht="26.25" x14ac:dyDescent="0.4">
      <c r="A81" s="193" t="s">
        <v>66</v>
      </c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5"/>
      <c r="Q81" s="194"/>
      <c r="R81" s="194"/>
      <c r="S81" s="194"/>
      <c r="T81" s="196"/>
      <c r="U81" s="196"/>
      <c r="V81" s="196"/>
      <c r="W81" s="196"/>
      <c r="X81" s="196"/>
      <c r="Y81" s="196"/>
      <c r="Z81" s="196"/>
      <c r="AA81" s="294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285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285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285"/>
      <c r="BO81" s="196"/>
      <c r="BP81" s="196"/>
      <c r="BQ81" s="196"/>
      <c r="BR81" s="196"/>
      <c r="BS81" s="196"/>
      <c r="BT81" s="196"/>
      <c r="BU81" s="196"/>
      <c r="BV81" s="196"/>
      <c r="BW81" s="196"/>
      <c r="BX81" s="196"/>
      <c r="BY81" s="196"/>
      <c r="BZ81" s="196"/>
      <c r="CA81" s="285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285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285"/>
      <c r="DB81" s="196"/>
      <c r="DC81" s="196"/>
      <c r="DD81" s="196"/>
      <c r="DE81" s="196"/>
      <c r="DF81" s="196"/>
      <c r="DG81" s="196"/>
      <c r="DH81" s="196"/>
      <c r="DI81" s="196"/>
      <c r="DJ81" s="196"/>
      <c r="DK81" s="196"/>
      <c r="DL81" s="196"/>
      <c r="DM81" s="196"/>
      <c r="DN81" s="285"/>
      <c r="DO81" s="196"/>
      <c r="DP81" s="196"/>
      <c r="DQ81" s="196"/>
      <c r="DR81" s="196"/>
      <c r="DS81" s="196"/>
      <c r="DT81" s="196"/>
      <c r="DU81" s="196"/>
      <c r="DV81" s="196"/>
      <c r="DW81" s="196"/>
      <c r="DX81" s="196"/>
      <c r="DY81" s="196"/>
      <c r="DZ81" s="196"/>
      <c r="EA81" s="285"/>
      <c r="EB81" s="196"/>
      <c r="EC81" s="196"/>
      <c r="ED81" s="196"/>
      <c r="EE81" s="196"/>
      <c r="EF81" s="196"/>
      <c r="EG81" s="196"/>
      <c r="EH81" s="196"/>
      <c r="EI81" s="196"/>
      <c r="EJ81" s="196"/>
      <c r="EK81" s="196"/>
      <c r="EL81" s="196"/>
      <c r="EM81" s="196"/>
      <c r="EN81" s="285"/>
    </row>
    <row r="82" spans="1:144" ht="31.5" customHeight="1" x14ac:dyDescent="0.4">
      <c r="A82" s="193" t="s">
        <v>43</v>
      </c>
      <c r="B82" s="194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6"/>
      <c r="U82" s="196"/>
      <c r="V82" s="196"/>
      <c r="W82" s="196"/>
      <c r="X82" s="196"/>
      <c r="Y82" s="196"/>
      <c r="Z82" s="196"/>
      <c r="AA82" s="295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28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28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286"/>
      <c r="BO82" s="196"/>
      <c r="BP82" s="196"/>
      <c r="BQ82" s="196"/>
      <c r="BR82" s="196"/>
      <c r="BS82" s="196"/>
      <c r="BT82" s="196"/>
      <c r="BU82" s="196"/>
      <c r="BV82" s="196"/>
      <c r="BW82" s="196"/>
      <c r="BX82" s="196"/>
      <c r="BY82" s="196"/>
      <c r="BZ82" s="196"/>
      <c r="CA82" s="28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28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286"/>
      <c r="DB82" s="196"/>
      <c r="DC82" s="196"/>
      <c r="DD82" s="196"/>
      <c r="DE82" s="196"/>
      <c r="DF82" s="196"/>
      <c r="DG82" s="196"/>
      <c r="DH82" s="196"/>
      <c r="DI82" s="196"/>
      <c r="DJ82" s="196"/>
      <c r="DK82" s="196"/>
      <c r="DL82" s="196"/>
      <c r="DM82" s="196"/>
      <c r="DN82" s="286"/>
      <c r="DO82" s="196"/>
      <c r="DP82" s="196"/>
      <c r="DQ82" s="196"/>
      <c r="DR82" s="196"/>
      <c r="DS82" s="196"/>
      <c r="DT82" s="196"/>
      <c r="DU82" s="196"/>
      <c r="DV82" s="196"/>
      <c r="DW82" s="196"/>
      <c r="DX82" s="196"/>
      <c r="DY82" s="196"/>
      <c r="DZ82" s="196"/>
      <c r="EA82" s="286"/>
      <c r="EB82" s="196"/>
      <c r="EC82" s="196"/>
      <c r="ED82" s="196"/>
      <c r="EE82" s="196"/>
      <c r="EF82" s="196"/>
      <c r="EG82" s="196"/>
      <c r="EH82" s="196"/>
      <c r="EI82" s="196"/>
      <c r="EJ82" s="196"/>
      <c r="EK82" s="196"/>
      <c r="EL82" s="196"/>
      <c r="EM82" s="196"/>
      <c r="EN82" s="286"/>
    </row>
    <row r="83" spans="1:144" ht="45" x14ac:dyDescent="0.25">
      <c r="A83" s="194"/>
      <c r="B83" s="198"/>
      <c r="C83" s="198"/>
      <c r="D83" s="34" t="s">
        <v>27</v>
      </c>
      <c r="E83" s="198"/>
      <c r="F83" s="198"/>
      <c r="G83" s="34" t="s">
        <v>28</v>
      </c>
      <c r="H83" s="198"/>
      <c r="I83" s="198"/>
      <c r="J83" s="34" t="s">
        <v>29</v>
      </c>
      <c r="K83" s="198"/>
      <c r="L83" s="198"/>
      <c r="M83" s="34" t="s">
        <v>30</v>
      </c>
      <c r="N83" s="198"/>
      <c r="O83" s="198"/>
      <c r="P83" s="198"/>
      <c r="Q83" s="34" t="s">
        <v>27</v>
      </c>
      <c r="R83" s="199"/>
      <c r="S83" s="199"/>
      <c r="T83" s="101" t="s">
        <v>28</v>
      </c>
      <c r="U83" s="218"/>
      <c r="V83" s="219"/>
      <c r="W83" s="34" t="s">
        <v>29</v>
      </c>
      <c r="X83" s="227"/>
      <c r="Y83" s="229"/>
      <c r="Z83" s="34" t="s">
        <v>30</v>
      </c>
      <c r="AA83" s="296"/>
      <c r="AB83" s="229"/>
      <c r="AC83" s="229"/>
      <c r="AD83" s="34" t="s">
        <v>27</v>
      </c>
      <c r="AE83" s="229"/>
      <c r="AF83" s="229"/>
      <c r="AG83" s="34" t="s">
        <v>28</v>
      </c>
      <c r="AH83" s="194"/>
      <c r="AI83" s="194"/>
      <c r="AJ83" s="34" t="s">
        <v>29</v>
      </c>
      <c r="AK83" s="196"/>
      <c r="AL83" s="196"/>
      <c r="AM83" s="34" t="s">
        <v>30</v>
      </c>
      <c r="AN83" s="293"/>
      <c r="AO83" s="196"/>
      <c r="AP83" s="196"/>
      <c r="AQ83" s="34" t="s">
        <v>27</v>
      </c>
      <c r="AR83" s="196"/>
      <c r="AS83" s="196"/>
      <c r="AT83" s="34" t="s">
        <v>28</v>
      </c>
      <c r="AU83" s="196"/>
      <c r="AV83" s="196"/>
      <c r="AW83" s="34" t="s">
        <v>29</v>
      </c>
      <c r="AX83" s="194"/>
      <c r="AY83" s="194"/>
      <c r="AZ83" s="34" t="s">
        <v>30</v>
      </c>
      <c r="BA83" s="293"/>
      <c r="BB83" s="342"/>
      <c r="BC83" s="326"/>
      <c r="BD83" s="34" t="s">
        <v>27</v>
      </c>
      <c r="BE83" s="326"/>
      <c r="BF83" s="326"/>
      <c r="BG83" s="34" t="s">
        <v>28</v>
      </c>
      <c r="BH83" s="326"/>
      <c r="BI83" s="326"/>
      <c r="BJ83" s="101" t="s">
        <v>29</v>
      </c>
      <c r="BK83" s="326"/>
      <c r="BL83" s="326"/>
      <c r="BM83" s="34" t="s">
        <v>30</v>
      </c>
      <c r="BN83" s="293"/>
      <c r="BO83" s="342"/>
      <c r="BP83" s="326"/>
      <c r="BQ83" s="34" t="s">
        <v>27</v>
      </c>
      <c r="BR83" s="326"/>
      <c r="BS83" s="326"/>
      <c r="BT83" s="34" t="s">
        <v>28</v>
      </c>
      <c r="BU83" s="326"/>
      <c r="BV83" s="326"/>
      <c r="BW83" s="101" t="s">
        <v>29</v>
      </c>
      <c r="BX83" s="326"/>
      <c r="BY83" s="326"/>
      <c r="BZ83" s="34" t="s">
        <v>30</v>
      </c>
      <c r="CA83" s="293"/>
      <c r="CB83" s="342"/>
      <c r="CC83" s="326"/>
      <c r="CD83" s="34" t="s">
        <v>27</v>
      </c>
      <c r="CE83" s="326"/>
      <c r="CF83" s="326"/>
      <c r="CG83" s="34" t="s">
        <v>28</v>
      </c>
      <c r="CH83" s="326"/>
      <c r="CI83" s="326"/>
      <c r="CJ83" s="101" t="s">
        <v>29</v>
      </c>
      <c r="CK83" s="326"/>
      <c r="CL83" s="326"/>
      <c r="CM83" s="34" t="s">
        <v>30</v>
      </c>
      <c r="CN83" s="293"/>
      <c r="CO83" s="342"/>
      <c r="CP83" s="326"/>
      <c r="CQ83" s="34" t="s">
        <v>27</v>
      </c>
      <c r="CR83" s="326"/>
      <c r="CS83" s="326"/>
      <c r="CT83" s="34" t="s">
        <v>28</v>
      </c>
      <c r="CU83" s="326"/>
      <c r="CV83" s="326"/>
      <c r="CW83" s="101" t="s">
        <v>29</v>
      </c>
      <c r="CX83" s="326"/>
      <c r="CY83" s="326"/>
      <c r="CZ83" s="34" t="s">
        <v>30</v>
      </c>
      <c r="DA83" s="293"/>
      <c r="DB83" s="342"/>
      <c r="DC83" s="326"/>
      <c r="DD83" s="34" t="s">
        <v>27</v>
      </c>
      <c r="DE83" s="326"/>
      <c r="DF83" s="326"/>
      <c r="DG83" s="34" t="s">
        <v>28</v>
      </c>
      <c r="DH83" s="326"/>
      <c r="DI83" s="326"/>
      <c r="DJ83" s="101" t="s">
        <v>29</v>
      </c>
      <c r="DK83" s="326"/>
      <c r="DL83" s="326"/>
      <c r="DM83" s="34" t="s">
        <v>30</v>
      </c>
      <c r="DN83" s="293"/>
      <c r="DO83" s="342"/>
      <c r="DP83" s="326"/>
      <c r="DQ83" s="34" t="s">
        <v>27</v>
      </c>
      <c r="DR83" s="326"/>
      <c r="DS83" s="326"/>
      <c r="DT83" s="34" t="s">
        <v>28</v>
      </c>
      <c r="DU83" s="326"/>
      <c r="DV83" s="326"/>
      <c r="DW83" s="101" t="s">
        <v>29</v>
      </c>
      <c r="DX83" s="326"/>
      <c r="DY83" s="326"/>
      <c r="DZ83" s="34" t="s">
        <v>30</v>
      </c>
      <c r="EA83" s="293"/>
      <c r="EB83" s="342"/>
      <c r="EC83" s="326"/>
      <c r="ED83" s="34" t="s">
        <v>27</v>
      </c>
      <c r="EE83" s="326"/>
      <c r="EF83" s="326"/>
      <c r="EG83" s="34" t="s">
        <v>28</v>
      </c>
      <c r="EH83" s="326"/>
      <c r="EI83" s="326"/>
      <c r="EJ83" s="101" t="s">
        <v>29</v>
      </c>
      <c r="EK83" s="326"/>
      <c r="EL83" s="326"/>
      <c r="EM83" s="34" t="s">
        <v>30</v>
      </c>
      <c r="EN83" s="293"/>
    </row>
    <row r="84" spans="1:144" ht="15" x14ac:dyDescent="0.25">
      <c r="A84" s="196"/>
      <c r="B84" s="35">
        <v>39722</v>
      </c>
      <c r="C84" s="35">
        <v>39753</v>
      </c>
      <c r="D84" s="35">
        <v>39783</v>
      </c>
      <c r="E84" s="35">
        <v>39814</v>
      </c>
      <c r="F84" s="35">
        <v>39845</v>
      </c>
      <c r="G84" s="35">
        <v>39873</v>
      </c>
      <c r="H84" s="35">
        <v>39904</v>
      </c>
      <c r="I84" s="35">
        <v>39934</v>
      </c>
      <c r="J84" s="35">
        <v>39965</v>
      </c>
      <c r="K84" s="35">
        <v>39995</v>
      </c>
      <c r="L84" s="35">
        <v>40026</v>
      </c>
      <c r="M84" s="35">
        <v>40057</v>
      </c>
      <c r="N84" s="68"/>
      <c r="O84" s="35">
        <v>40087</v>
      </c>
      <c r="P84" s="35">
        <v>40118</v>
      </c>
      <c r="Q84" s="35">
        <v>40148</v>
      </c>
      <c r="R84" s="35">
        <v>40179</v>
      </c>
      <c r="S84" s="200">
        <v>40210</v>
      </c>
      <c r="T84" s="102">
        <v>40238</v>
      </c>
      <c r="U84" s="102">
        <v>40278</v>
      </c>
      <c r="V84" s="102">
        <v>40308</v>
      </c>
      <c r="W84" s="102">
        <v>40339</v>
      </c>
      <c r="X84" s="102">
        <v>40369</v>
      </c>
      <c r="Y84" s="102">
        <v>40400</v>
      </c>
      <c r="Z84" s="102">
        <v>40431</v>
      </c>
      <c r="AA84" s="68"/>
      <c r="AB84" s="102">
        <v>40461</v>
      </c>
      <c r="AC84" s="102">
        <v>40492</v>
      </c>
      <c r="AD84" s="102">
        <v>40522</v>
      </c>
      <c r="AE84" s="102">
        <v>40553</v>
      </c>
      <c r="AF84" s="102">
        <v>40584</v>
      </c>
      <c r="AG84" s="102">
        <v>40612</v>
      </c>
      <c r="AH84" s="102">
        <v>40643</v>
      </c>
      <c r="AI84" s="102">
        <v>40673</v>
      </c>
      <c r="AJ84" s="102">
        <v>40704</v>
      </c>
      <c r="AK84" s="102">
        <v>40735</v>
      </c>
      <c r="AL84" s="102">
        <v>40766</v>
      </c>
      <c r="AM84" s="102">
        <v>40797</v>
      </c>
      <c r="AN84" s="217"/>
      <c r="AO84" s="102">
        <v>40826</v>
      </c>
      <c r="AP84" s="102">
        <v>40857</v>
      </c>
      <c r="AQ84" s="102">
        <v>40887</v>
      </c>
      <c r="AR84" s="102">
        <v>40918</v>
      </c>
      <c r="AS84" s="102">
        <v>40949</v>
      </c>
      <c r="AT84" s="102">
        <v>40978</v>
      </c>
      <c r="AU84" s="102">
        <v>41009</v>
      </c>
      <c r="AV84" s="102">
        <v>41039</v>
      </c>
      <c r="AW84" s="102">
        <v>41070</v>
      </c>
      <c r="AX84" s="102">
        <v>41100</v>
      </c>
      <c r="AY84" s="102">
        <v>41131</v>
      </c>
      <c r="AZ84" s="102">
        <v>41162</v>
      </c>
      <c r="BA84" s="217"/>
      <c r="BB84" s="298">
        <v>41193</v>
      </c>
      <c r="BC84" s="298">
        <v>41224</v>
      </c>
      <c r="BD84" s="298">
        <v>41254</v>
      </c>
      <c r="BE84" s="298">
        <v>41285</v>
      </c>
      <c r="BF84" s="298">
        <v>41316</v>
      </c>
      <c r="BG84" s="298">
        <v>41344</v>
      </c>
      <c r="BH84" s="298">
        <v>41375</v>
      </c>
      <c r="BI84" s="298">
        <v>41405</v>
      </c>
      <c r="BJ84" s="298">
        <v>41436</v>
      </c>
      <c r="BK84" s="298">
        <v>41466</v>
      </c>
      <c r="BL84" s="298">
        <v>41497</v>
      </c>
      <c r="BM84" s="298">
        <v>41528</v>
      </c>
      <c r="BN84" s="217"/>
      <c r="BO84" s="298">
        <v>41558</v>
      </c>
      <c r="BP84" s="298">
        <v>41589</v>
      </c>
      <c r="BQ84" s="298">
        <v>41619</v>
      </c>
      <c r="BR84" s="298">
        <v>41650</v>
      </c>
      <c r="BS84" s="298">
        <v>41681</v>
      </c>
      <c r="BT84" s="298">
        <v>41709</v>
      </c>
      <c r="BU84" s="298">
        <v>41740</v>
      </c>
      <c r="BV84" s="298">
        <v>41770</v>
      </c>
      <c r="BW84" s="298">
        <v>41801</v>
      </c>
      <c r="BX84" s="298">
        <v>41831</v>
      </c>
      <c r="BY84" s="298">
        <v>41862</v>
      </c>
      <c r="BZ84" s="298">
        <v>41893</v>
      </c>
      <c r="CA84" s="217"/>
      <c r="CB84" s="298">
        <v>41923</v>
      </c>
      <c r="CC84" s="298">
        <v>41954</v>
      </c>
      <c r="CD84" s="298">
        <v>41984</v>
      </c>
      <c r="CE84" s="298">
        <v>42015</v>
      </c>
      <c r="CF84" s="298">
        <v>42046</v>
      </c>
      <c r="CG84" s="298">
        <v>42074</v>
      </c>
      <c r="CH84" s="298">
        <v>42105</v>
      </c>
      <c r="CI84" s="298">
        <v>42135</v>
      </c>
      <c r="CJ84" s="298">
        <v>42166</v>
      </c>
      <c r="CK84" s="298">
        <v>42196</v>
      </c>
      <c r="CL84" s="298">
        <v>42227</v>
      </c>
      <c r="CM84" s="298">
        <v>42258</v>
      </c>
      <c r="CN84" s="217"/>
      <c r="CO84" s="298">
        <v>42278</v>
      </c>
      <c r="CP84" s="298">
        <f>CO84+31</f>
        <v>42309</v>
      </c>
      <c r="CQ84" s="298">
        <f t="shared" ref="CQ84:CZ84" si="34">CP84+31</f>
        <v>42340</v>
      </c>
      <c r="CR84" s="298">
        <f t="shared" si="34"/>
        <v>42371</v>
      </c>
      <c r="CS84" s="298">
        <f t="shared" si="34"/>
        <v>42402</v>
      </c>
      <c r="CT84" s="298">
        <f t="shared" si="34"/>
        <v>42433</v>
      </c>
      <c r="CU84" s="298">
        <f t="shared" si="34"/>
        <v>42464</v>
      </c>
      <c r="CV84" s="298">
        <f t="shared" si="34"/>
        <v>42495</v>
      </c>
      <c r="CW84" s="298">
        <f t="shared" si="34"/>
        <v>42526</v>
      </c>
      <c r="CX84" s="298">
        <f t="shared" si="34"/>
        <v>42557</v>
      </c>
      <c r="CY84" s="298">
        <f t="shared" si="34"/>
        <v>42588</v>
      </c>
      <c r="CZ84" s="298">
        <f t="shared" si="34"/>
        <v>42619</v>
      </c>
      <c r="DA84" s="217"/>
      <c r="DB84" s="298">
        <v>42644</v>
      </c>
      <c r="DC84" s="298">
        <f t="shared" ref="DC84:DM84" si="35">DB84+31</f>
        <v>42675</v>
      </c>
      <c r="DD84" s="298">
        <f t="shared" si="35"/>
        <v>42706</v>
      </c>
      <c r="DE84" s="298">
        <f t="shared" si="35"/>
        <v>42737</v>
      </c>
      <c r="DF84" s="298">
        <f t="shared" si="35"/>
        <v>42768</v>
      </c>
      <c r="DG84" s="298">
        <f t="shared" si="35"/>
        <v>42799</v>
      </c>
      <c r="DH84" s="298">
        <f t="shared" si="35"/>
        <v>42830</v>
      </c>
      <c r="DI84" s="298">
        <f t="shared" si="35"/>
        <v>42861</v>
      </c>
      <c r="DJ84" s="298">
        <f t="shared" si="35"/>
        <v>42892</v>
      </c>
      <c r="DK84" s="298">
        <f t="shared" si="35"/>
        <v>42923</v>
      </c>
      <c r="DL84" s="298">
        <f t="shared" si="35"/>
        <v>42954</v>
      </c>
      <c r="DM84" s="298">
        <f t="shared" si="35"/>
        <v>42985</v>
      </c>
      <c r="DN84" s="217"/>
      <c r="DO84" s="298">
        <v>43009</v>
      </c>
      <c r="DP84" s="298">
        <f t="shared" ref="DP84:DZ84" si="36">DO84+31</f>
        <v>43040</v>
      </c>
      <c r="DQ84" s="298">
        <f t="shared" si="36"/>
        <v>43071</v>
      </c>
      <c r="DR84" s="298">
        <f t="shared" si="36"/>
        <v>43102</v>
      </c>
      <c r="DS84" s="298">
        <f t="shared" si="36"/>
        <v>43133</v>
      </c>
      <c r="DT84" s="298">
        <f t="shared" si="36"/>
        <v>43164</v>
      </c>
      <c r="DU84" s="298">
        <f t="shared" si="36"/>
        <v>43195</v>
      </c>
      <c r="DV84" s="298">
        <f t="shared" si="36"/>
        <v>43226</v>
      </c>
      <c r="DW84" s="298">
        <f t="shared" si="36"/>
        <v>43257</v>
      </c>
      <c r="DX84" s="298">
        <f t="shared" si="36"/>
        <v>43288</v>
      </c>
      <c r="DY84" s="298">
        <f t="shared" si="36"/>
        <v>43319</v>
      </c>
      <c r="DZ84" s="298">
        <f t="shared" si="36"/>
        <v>43350</v>
      </c>
      <c r="EA84" s="217"/>
      <c r="EB84" s="298">
        <v>43374</v>
      </c>
      <c r="EC84" s="298">
        <f t="shared" ref="EC84" si="37">EB84+31</f>
        <v>43405</v>
      </c>
      <c r="ED84" s="298">
        <f t="shared" ref="ED84" si="38">EC84+31</f>
        <v>43436</v>
      </c>
      <c r="EE84" s="298">
        <f t="shared" ref="EE84" si="39">ED84+31</f>
        <v>43467</v>
      </c>
      <c r="EF84" s="298">
        <f t="shared" ref="EF84" si="40">EE84+31</f>
        <v>43498</v>
      </c>
      <c r="EG84" s="298">
        <f t="shared" ref="EG84" si="41">EF84+31</f>
        <v>43529</v>
      </c>
      <c r="EH84" s="298">
        <f t="shared" ref="EH84" si="42">EG84+31</f>
        <v>43560</v>
      </c>
      <c r="EI84" s="298">
        <f t="shared" ref="EI84" si="43">EH84+31</f>
        <v>43591</v>
      </c>
      <c r="EJ84" s="298">
        <f t="shared" ref="EJ84" si="44">EI84+31</f>
        <v>43622</v>
      </c>
      <c r="EK84" s="298">
        <f t="shared" ref="EK84" si="45">EJ84+31</f>
        <v>43653</v>
      </c>
      <c r="EL84" s="298">
        <f t="shared" ref="EL84" si="46">EK84+31</f>
        <v>43684</v>
      </c>
      <c r="EM84" s="298">
        <f t="shared" ref="EM84" si="47">EL84+31</f>
        <v>43715</v>
      </c>
      <c r="EN84" s="217"/>
    </row>
    <row r="85" spans="1:144" ht="15" x14ac:dyDescent="0.25">
      <c r="A85" s="40" t="s">
        <v>10</v>
      </c>
      <c r="B85" s="42">
        <v>6045</v>
      </c>
      <c r="C85" s="42">
        <v>6009</v>
      </c>
      <c r="D85" s="42">
        <v>6063</v>
      </c>
      <c r="E85" s="42">
        <v>6143</v>
      </c>
      <c r="F85" s="42">
        <v>6240</v>
      </c>
      <c r="G85" s="42">
        <v>6229</v>
      </c>
      <c r="H85" s="42">
        <v>6227</v>
      </c>
      <c r="I85" s="42">
        <v>6186</v>
      </c>
      <c r="J85" s="42">
        <v>6157</v>
      </c>
      <c r="K85" s="42">
        <v>6208</v>
      </c>
      <c r="L85" s="42">
        <v>6170</v>
      </c>
      <c r="M85" s="42">
        <v>6145</v>
      </c>
      <c r="N85" s="69"/>
      <c r="O85" s="42">
        <v>6127</v>
      </c>
      <c r="P85" s="50">
        <v>6107</v>
      </c>
      <c r="Q85" s="50">
        <v>6093</v>
      </c>
      <c r="R85" s="50">
        <v>6068</v>
      </c>
      <c r="S85" s="197">
        <v>6060</v>
      </c>
      <c r="T85" s="50">
        <v>6046</v>
      </c>
      <c r="U85" s="50">
        <v>6045</v>
      </c>
      <c r="V85" s="50">
        <v>6029</v>
      </c>
      <c r="W85" s="50">
        <v>6031</v>
      </c>
      <c r="X85" s="50">
        <v>6009</v>
      </c>
      <c r="Y85" s="50">
        <v>6038</v>
      </c>
      <c r="Z85" s="50">
        <v>6128</v>
      </c>
      <c r="AA85" s="69"/>
      <c r="AB85" s="50">
        <v>6292</v>
      </c>
      <c r="AC85" s="50">
        <v>6345</v>
      </c>
      <c r="AD85" s="50">
        <v>6420</v>
      </c>
      <c r="AE85" s="50">
        <v>6626</v>
      </c>
      <c r="AF85" s="50">
        <v>6846</v>
      </c>
      <c r="AG85" s="50">
        <v>6840</v>
      </c>
      <c r="AH85" s="50">
        <v>6807</v>
      </c>
      <c r="AI85" s="50">
        <v>6794</v>
      </c>
      <c r="AJ85" s="50">
        <v>6775</v>
      </c>
      <c r="AK85" s="50">
        <v>6748</v>
      </c>
      <c r="AL85" s="50">
        <v>6718</v>
      </c>
      <c r="AM85" s="50">
        <v>6685</v>
      </c>
      <c r="AN85" s="217"/>
      <c r="AO85" s="50">
        <v>6664</v>
      </c>
      <c r="AP85" s="50">
        <v>6642</v>
      </c>
      <c r="AQ85" s="50">
        <v>6652</v>
      </c>
      <c r="AR85" s="50">
        <v>6815</v>
      </c>
      <c r="AS85" s="50">
        <v>6813</v>
      </c>
      <c r="AT85" s="50">
        <v>6845</v>
      </c>
      <c r="AU85" s="50">
        <v>6865</v>
      </c>
      <c r="AV85" s="50">
        <v>7139</v>
      </c>
      <c r="AW85" s="50">
        <v>7280</v>
      </c>
      <c r="AX85" s="50">
        <v>7471</v>
      </c>
      <c r="AY85" s="50">
        <v>7630</v>
      </c>
      <c r="AZ85" s="50">
        <v>7831</v>
      </c>
      <c r="BA85" s="217"/>
      <c r="BB85" s="50">
        <v>7789</v>
      </c>
      <c r="BC85" s="50">
        <v>7821</v>
      </c>
      <c r="BD85" s="50">
        <v>7808</v>
      </c>
      <c r="BE85" s="50">
        <v>7893</v>
      </c>
      <c r="BF85" s="50">
        <v>7865</v>
      </c>
      <c r="BG85" s="50">
        <v>7842</v>
      </c>
      <c r="BH85" s="50">
        <v>7808</v>
      </c>
      <c r="BI85" s="50">
        <v>7764</v>
      </c>
      <c r="BJ85" s="50">
        <v>7740</v>
      </c>
      <c r="BK85" s="50">
        <v>7835</v>
      </c>
      <c r="BL85" s="50">
        <v>7778</v>
      </c>
      <c r="BM85" s="50">
        <v>7931</v>
      </c>
      <c r="BN85" s="217"/>
      <c r="BO85" s="50">
        <v>7865</v>
      </c>
      <c r="BP85" s="50">
        <v>8033</v>
      </c>
      <c r="BQ85" s="50">
        <v>8013</v>
      </c>
      <c r="BR85" s="50">
        <v>7982</v>
      </c>
      <c r="BS85" s="50">
        <v>7966</v>
      </c>
      <c r="BT85" s="50">
        <v>8041</v>
      </c>
      <c r="BU85" s="50">
        <v>8108</v>
      </c>
      <c r="BV85" s="50">
        <v>8111</v>
      </c>
      <c r="BW85" s="50">
        <v>8237</v>
      </c>
      <c r="BX85" s="50">
        <v>8344</v>
      </c>
      <c r="BY85" s="50">
        <v>8389</v>
      </c>
      <c r="BZ85" s="50">
        <v>8466</v>
      </c>
      <c r="CA85" s="217"/>
      <c r="CB85" s="50">
        <v>8411</v>
      </c>
      <c r="CC85" s="50">
        <v>8448</v>
      </c>
      <c r="CD85" s="50">
        <v>8407</v>
      </c>
      <c r="CE85" s="50">
        <v>8478</v>
      </c>
      <c r="CF85" s="50">
        <v>8471</v>
      </c>
      <c r="CG85" s="50">
        <v>8432</v>
      </c>
      <c r="CH85" s="50">
        <v>8433</v>
      </c>
      <c r="CI85" s="50">
        <v>8391</v>
      </c>
      <c r="CJ85" s="50">
        <v>8408</v>
      </c>
      <c r="CK85" s="50">
        <v>8349</v>
      </c>
      <c r="CL85" s="50">
        <v>8310</v>
      </c>
      <c r="CM85" s="50">
        <v>8255</v>
      </c>
      <c r="CN85" s="217"/>
      <c r="CO85" s="50">
        <v>8224</v>
      </c>
      <c r="CP85" s="50">
        <v>8199</v>
      </c>
      <c r="CQ85" s="50">
        <v>8180</v>
      </c>
      <c r="CR85" s="50">
        <v>8167</v>
      </c>
      <c r="CS85" s="50">
        <v>8164</v>
      </c>
      <c r="CT85" s="50">
        <v>8141</v>
      </c>
      <c r="CU85" s="50">
        <v>8098</v>
      </c>
      <c r="CV85" s="50">
        <v>8092</v>
      </c>
      <c r="CW85" s="50">
        <v>8185</v>
      </c>
      <c r="CX85" s="50">
        <v>8158</v>
      </c>
      <c r="CY85" s="50">
        <v>8153</v>
      </c>
      <c r="CZ85" s="50">
        <v>8160</v>
      </c>
      <c r="DA85" s="217"/>
      <c r="DB85" s="50">
        <v>8134</v>
      </c>
      <c r="DC85" s="50">
        <v>8154</v>
      </c>
      <c r="DD85" s="50">
        <v>8133</v>
      </c>
      <c r="DE85" s="50">
        <v>8179</v>
      </c>
      <c r="DF85" s="50">
        <v>8151</v>
      </c>
      <c r="DG85" s="50">
        <v>8125</v>
      </c>
      <c r="DH85" s="50">
        <v>8102</v>
      </c>
      <c r="DI85" s="50">
        <v>8075</v>
      </c>
      <c r="DJ85" s="50">
        <v>8050</v>
      </c>
      <c r="DK85" s="50">
        <v>8028</v>
      </c>
      <c r="DL85" s="50">
        <v>8001</v>
      </c>
      <c r="DM85" s="50">
        <v>7966</v>
      </c>
      <c r="DN85" s="217"/>
      <c r="DO85" s="50">
        <v>7938</v>
      </c>
      <c r="DP85" s="50">
        <v>7916</v>
      </c>
      <c r="DQ85" s="50">
        <v>7896</v>
      </c>
      <c r="DR85" s="50">
        <v>7985</v>
      </c>
      <c r="DS85" s="50">
        <v>7999</v>
      </c>
      <c r="DT85" s="50">
        <v>8040</v>
      </c>
      <c r="DU85" s="50">
        <v>8004</v>
      </c>
      <c r="DV85" s="50">
        <v>7956</v>
      </c>
      <c r="DW85" s="50">
        <v>8056</v>
      </c>
      <c r="DX85" s="50">
        <v>8078</v>
      </c>
      <c r="DY85" s="50">
        <v>8046</v>
      </c>
      <c r="DZ85" s="50">
        <v>8007</v>
      </c>
      <c r="EA85" s="217"/>
      <c r="EB85" s="50">
        <v>7992</v>
      </c>
      <c r="EC85" s="50">
        <v>8040</v>
      </c>
      <c r="ED85" s="50">
        <v>8016</v>
      </c>
      <c r="EE85" s="50">
        <v>8056</v>
      </c>
      <c r="EF85" s="50"/>
      <c r="EG85" s="50"/>
      <c r="EH85" s="50"/>
      <c r="EI85" s="50"/>
      <c r="EJ85" s="50"/>
      <c r="EK85" s="50"/>
      <c r="EL85" s="50"/>
      <c r="EM85" s="50"/>
      <c r="EN85" s="217"/>
    </row>
    <row r="86" spans="1:144" ht="15" x14ac:dyDescent="0.25">
      <c r="A86" s="40" t="s">
        <v>65</v>
      </c>
      <c r="B86" s="208">
        <v>123</v>
      </c>
      <c r="C86" s="208">
        <v>2</v>
      </c>
      <c r="D86" s="208">
        <v>85</v>
      </c>
      <c r="E86" s="208">
        <v>120</v>
      </c>
      <c r="F86" s="208">
        <v>127</v>
      </c>
      <c r="G86" s="208">
        <v>4</v>
      </c>
      <c r="H86" s="208">
        <v>32</v>
      </c>
      <c r="I86" s="208">
        <v>1</v>
      </c>
      <c r="J86" s="208">
        <v>1</v>
      </c>
      <c r="K86" s="208">
        <v>88</v>
      </c>
      <c r="L86" s="208">
        <v>2</v>
      </c>
      <c r="M86" s="208">
        <v>3</v>
      </c>
      <c r="N86" s="239"/>
      <c r="O86" s="208">
        <v>1</v>
      </c>
      <c r="P86" s="208">
        <v>1</v>
      </c>
      <c r="Q86" s="208">
        <v>0</v>
      </c>
      <c r="R86" s="208">
        <v>1</v>
      </c>
      <c r="S86" s="209">
        <v>0</v>
      </c>
      <c r="T86" s="208">
        <v>6</v>
      </c>
      <c r="U86" s="208">
        <v>19</v>
      </c>
      <c r="V86" s="208">
        <v>11</v>
      </c>
      <c r="W86" s="208">
        <v>21</v>
      </c>
      <c r="X86" s="50">
        <v>36</v>
      </c>
      <c r="Y86" s="50">
        <v>75</v>
      </c>
      <c r="Z86" s="50">
        <v>276</v>
      </c>
      <c r="AA86" s="239"/>
      <c r="AB86" s="50">
        <v>168</v>
      </c>
      <c r="AC86" s="50">
        <v>78</v>
      </c>
      <c r="AD86" s="50">
        <v>91</v>
      </c>
      <c r="AE86" s="50">
        <v>228</v>
      </c>
      <c r="AF86" s="50">
        <v>239</v>
      </c>
      <c r="AG86" s="50">
        <v>32</v>
      </c>
      <c r="AH86" s="50">
        <v>0</v>
      </c>
      <c r="AI86" s="50">
        <v>0</v>
      </c>
      <c r="AJ86" s="50">
        <v>0</v>
      </c>
      <c r="AK86" s="50">
        <v>0</v>
      </c>
      <c r="AL86" s="50">
        <v>0</v>
      </c>
      <c r="AM86" s="50">
        <v>0</v>
      </c>
      <c r="AN86" s="217"/>
      <c r="AO86" s="50">
        <v>0</v>
      </c>
      <c r="AP86" s="50">
        <v>0</v>
      </c>
      <c r="AQ86" s="50">
        <v>33</v>
      </c>
      <c r="AR86" s="50">
        <v>190</v>
      </c>
      <c r="AS86" s="50">
        <v>23</v>
      </c>
      <c r="AT86" s="50">
        <v>97</v>
      </c>
      <c r="AU86" s="50">
        <v>46</v>
      </c>
      <c r="AV86" s="50">
        <v>303</v>
      </c>
      <c r="AW86" s="50">
        <v>173</v>
      </c>
      <c r="AX86" s="50">
        <v>218</v>
      </c>
      <c r="AY86" s="50">
        <v>187</v>
      </c>
      <c r="AZ86" s="50">
        <v>226</v>
      </c>
      <c r="BA86" s="217"/>
      <c r="BB86" s="50">
        <v>14</v>
      </c>
      <c r="BC86" s="50">
        <v>60</v>
      </c>
      <c r="BD86" s="50">
        <v>0</v>
      </c>
      <c r="BE86" s="50">
        <v>110</v>
      </c>
      <c r="BF86" s="50">
        <v>12</v>
      </c>
      <c r="BG86" s="50">
        <v>13</v>
      </c>
      <c r="BH86" s="50">
        <v>0</v>
      </c>
      <c r="BI86" s="50">
        <v>0</v>
      </c>
      <c r="BJ86" s="50">
        <v>10</v>
      </c>
      <c r="BK86" s="50">
        <v>139</v>
      </c>
      <c r="BL86" s="50">
        <v>0</v>
      </c>
      <c r="BM86" s="50">
        <v>180</v>
      </c>
      <c r="BN86" s="217"/>
      <c r="BO86" s="50">
        <v>0</v>
      </c>
      <c r="BP86" s="50">
        <v>191</v>
      </c>
      <c r="BQ86" s="50">
        <v>0</v>
      </c>
      <c r="BR86" s="50">
        <v>0</v>
      </c>
      <c r="BS86" s="50">
        <v>0</v>
      </c>
      <c r="BT86" s="50">
        <v>106</v>
      </c>
      <c r="BU86" s="50">
        <v>87</v>
      </c>
      <c r="BV86" s="50">
        <v>37</v>
      </c>
      <c r="BW86" s="50">
        <v>160</v>
      </c>
      <c r="BX86" s="50">
        <v>138</v>
      </c>
      <c r="BY86" s="50">
        <v>87</v>
      </c>
      <c r="BZ86" s="50">
        <v>128</v>
      </c>
      <c r="CA86" s="217"/>
      <c r="CB86" s="50">
        <v>24</v>
      </c>
      <c r="CC86" s="50">
        <v>67</v>
      </c>
      <c r="CD86" s="50">
        <v>0</v>
      </c>
      <c r="CE86" s="50">
        <v>104</v>
      </c>
      <c r="CF86" s="50">
        <v>26</v>
      </c>
      <c r="CG86" s="50">
        <v>0</v>
      </c>
      <c r="CH86" s="50">
        <v>51</v>
      </c>
      <c r="CI86" s="50">
        <v>0</v>
      </c>
      <c r="CJ86" s="50">
        <v>68</v>
      </c>
      <c r="CK86" s="50">
        <v>0</v>
      </c>
      <c r="CL86" s="50">
        <v>0</v>
      </c>
      <c r="CM86" s="50">
        <v>0</v>
      </c>
      <c r="CN86" s="217"/>
      <c r="CO86" s="50">
        <v>20</v>
      </c>
      <c r="CP86" s="50">
        <v>0</v>
      </c>
      <c r="CQ86" s="50">
        <v>0</v>
      </c>
      <c r="CR86" s="50">
        <v>26</v>
      </c>
      <c r="CS86" s="50">
        <v>20</v>
      </c>
      <c r="CT86" s="50">
        <v>0</v>
      </c>
      <c r="CU86" s="50">
        <v>0</v>
      </c>
      <c r="CV86" s="50">
        <v>24</v>
      </c>
      <c r="CW86" s="50">
        <v>118</v>
      </c>
      <c r="CX86" s="50">
        <v>0</v>
      </c>
      <c r="CY86" s="50">
        <v>24</v>
      </c>
      <c r="CZ86" s="50">
        <v>45</v>
      </c>
      <c r="DA86" s="217"/>
      <c r="DB86" s="50">
        <v>0</v>
      </c>
      <c r="DC86" s="50">
        <v>48</v>
      </c>
      <c r="DD86" s="50">
        <v>0</v>
      </c>
      <c r="DE86" s="50">
        <v>96</v>
      </c>
      <c r="DF86" s="50">
        <v>0</v>
      </c>
      <c r="DG86" s="50">
        <v>0</v>
      </c>
      <c r="DH86" s="50">
        <v>0</v>
      </c>
      <c r="DI86" s="50">
        <v>0</v>
      </c>
      <c r="DJ86" s="50">
        <v>0</v>
      </c>
      <c r="DK86" s="50">
        <v>0</v>
      </c>
      <c r="DL86" s="50">
        <v>0</v>
      </c>
      <c r="DM86" s="50">
        <v>0</v>
      </c>
      <c r="DN86" s="217"/>
      <c r="DO86" s="50">
        <v>0</v>
      </c>
      <c r="DP86" s="50">
        <v>0</v>
      </c>
      <c r="DQ86" s="50">
        <v>0</v>
      </c>
      <c r="DR86" s="50">
        <v>103</v>
      </c>
      <c r="DS86" s="50">
        <v>128</v>
      </c>
      <c r="DT86" s="50">
        <v>189</v>
      </c>
      <c r="DU86" s="50">
        <v>189</v>
      </c>
      <c r="DV86" s="50">
        <v>189</v>
      </c>
      <c r="DW86" s="50">
        <v>300</v>
      </c>
      <c r="DX86" s="50">
        <v>381</v>
      </c>
      <c r="DY86" s="50">
        <v>381</v>
      </c>
      <c r="DZ86" s="50">
        <v>381</v>
      </c>
      <c r="EA86" s="217"/>
      <c r="EB86" s="50">
        <v>0</v>
      </c>
      <c r="EC86" s="50">
        <v>70</v>
      </c>
      <c r="ED86" s="50">
        <v>70</v>
      </c>
      <c r="EE86" s="50">
        <v>155</v>
      </c>
      <c r="EF86" s="50"/>
      <c r="EG86" s="50"/>
      <c r="EH86" s="50"/>
      <c r="EI86" s="50"/>
      <c r="EJ86" s="50"/>
      <c r="EK86" s="50"/>
      <c r="EL86" s="50"/>
      <c r="EM86" s="50"/>
      <c r="EN86" s="217"/>
    </row>
    <row r="87" spans="1:144" ht="15" x14ac:dyDescent="0.25">
      <c r="A87" s="40" t="s">
        <v>92</v>
      </c>
      <c r="B87" s="45">
        <v>31</v>
      </c>
      <c r="C87" s="45">
        <v>32</v>
      </c>
      <c r="D87" s="45">
        <v>28</v>
      </c>
      <c r="E87" s="45">
        <v>28</v>
      </c>
      <c r="F87" s="45">
        <v>21</v>
      </c>
      <c r="G87" s="45">
        <v>18</v>
      </c>
      <c r="H87" s="45">
        <v>28</v>
      </c>
      <c r="I87" s="45">
        <v>34</v>
      </c>
      <c r="J87" s="45">
        <v>41</v>
      </c>
      <c r="K87" s="45">
        <v>28</v>
      </c>
      <c r="L87" s="45">
        <v>37</v>
      </c>
      <c r="M87" s="45">
        <v>32</v>
      </c>
      <c r="N87" s="25"/>
      <c r="O87" s="45">
        <v>21</v>
      </c>
      <c r="P87" s="45">
        <v>18</v>
      </c>
      <c r="Q87" s="45">
        <v>18</v>
      </c>
      <c r="R87" s="45">
        <v>17</v>
      </c>
      <c r="S87" s="197">
        <v>13</v>
      </c>
      <c r="T87" s="50">
        <v>20</v>
      </c>
      <c r="U87" s="50">
        <v>17</v>
      </c>
      <c r="V87" s="50">
        <v>28</v>
      </c>
      <c r="W87" s="50">
        <v>31</v>
      </c>
      <c r="X87" s="50">
        <v>32</v>
      </c>
      <c r="Y87" s="50">
        <v>24</v>
      </c>
      <c r="Z87" s="50">
        <v>11</v>
      </c>
      <c r="AA87" s="25"/>
      <c r="AB87" s="50">
        <v>6</v>
      </c>
      <c r="AC87" s="50">
        <v>10</v>
      </c>
      <c r="AD87" s="50">
        <v>18</v>
      </c>
      <c r="AE87" s="50">
        <v>18</v>
      </c>
      <c r="AF87" s="50">
        <v>18</v>
      </c>
      <c r="AG87" s="50">
        <v>15</v>
      </c>
      <c r="AH87" s="50">
        <v>14</v>
      </c>
      <c r="AI87" s="50">
        <v>13</v>
      </c>
      <c r="AJ87" s="50">
        <v>26</v>
      </c>
      <c r="AK87" s="50">
        <v>21</v>
      </c>
      <c r="AL87" s="50">
        <v>23</v>
      </c>
      <c r="AM87" s="50">
        <v>21</v>
      </c>
      <c r="AN87" s="217"/>
      <c r="AO87" s="50">
        <v>17</v>
      </c>
      <c r="AP87" s="50">
        <v>22</v>
      </c>
      <c r="AQ87" s="50">
        <v>26</v>
      </c>
      <c r="AR87" s="50">
        <v>22</v>
      </c>
      <c r="AS87" s="50">
        <v>19</v>
      </c>
      <c r="AT87" s="50">
        <v>14</v>
      </c>
      <c r="AU87" s="50">
        <v>20</v>
      </c>
      <c r="AV87" s="50">
        <v>14</v>
      </c>
      <c r="AW87" s="50">
        <v>24</v>
      </c>
      <c r="AX87" s="50">
        <v>17</v>
      </c>
      <c r="AY87" s="50">
        <v>17</v>
      </c>
      <c r="AZ87" s="50">
        <v>13</v>
      </c>
      <c r="BA87" s="262"/>
      <c r="BB87" s="50">
        <v>14</v>
      </c>
      <c r="BC87" s="50">
        <v>32</v>
      </c>
      <c r="BD87" s="50">
        <v>7</v>
      </c>
      <c r="BE87" s="50">
        <v>24</v>
      </c>
      <c r="BF87" s="50">
        <v>28</v>
      </c>
      <c r="BG87" s="50">
        <v>30</v>
      </c>
      <c r="BH87" s="50">
        <v>30</v>
      </c>
      <c r="BI87" s="50">
        <v>52</v>
      </c>
      <c r="BJ87" s="50">
        <v>28</v>
      </c>
      <c r="BK87" s="50">
        <v>43</v>
      </c>
      <c r="BL87" s="50">
        <v>34</v>
      </c>
      <c r="BM87" s="50">
        <v>31</v>
      </c>
      <c r="BN87" s="262"/>
      <c r="BO87" s="50">
        <v>21</v>
      </c>
      <c r="BP87" s="50">
        <v>15</v>
      </c>
      <c r="BQ87" s="50">
        <v>19</v>
      </c>
      <c r="BR87" s="50">
        <v>21</v>
      </c>
      <c r="BS87" s="50">
        <v>14</v>
      </c>
      <c r="BT87" s="50">
        <v>29</v>
      </c>
      <c r="BU87" s="50">
        <v>16</v>
      </c>
      <c r="BV87" s="50">
        <v>39</v>
      </c>
      <c r="BW87" s="50">
        <v>30</v>
      </c>
      <c r="BX87" s="50">
        <v>26</v>
      </c>
      <c r="BY87" s="50">
        <v>28</v>
      </c>
      <c r="BZ87" s="50">
        <v>40</v>
      </c>
      <c r="CA87" s="317"/>
      <c r="CB87" s="327">
        <v>38</v>
      </c>
      <c r="CC87" s="50">
        <v>17</v>
      </c>
      <c r="CD87" s="50">
        <v>17</v>
      </c>
      <c r="CE87" s="50">
        <v>25</v>
      </c>
      <c r="CF87" s="50">
        <v>27</v>
      </c>
      <c r="CG87" s="50">
        <v>30</v>
      </c>
      <c r="CH87" s="50">
        <v>46</v>
      </c>
      <c r="CI87" s="50">
        <v>39</v>
      </c>
      <c r="CJ87" s="50">
        <v>39</v>
      </c>
      <c r="CK87" s="50">
        <v>33</v>
      </c>
      <c r="CL87" s="50">
        <v>27</v>
      </c>
      <c r="CM87" s="50">
        <v>43</v>
      </c>
      <c r="CN87" s="317"/>
      <c r="CO87" s="50">
        <v>49</v>
      </c>
      <c r="CP87" s="50">
        <v>25</v>
      </c>
      <c r="CQ87" s="50">
        <v>22</v>
      </c>
      <c r="CR87" s="50">
        <v>55</v>
      </c>
      <c r="CS87" s="50">
        <v>19</v>
      </c>
      <c r="CT87" s="50">
        <v>28</v>
      </c>
      <c r="CU87" s="50">
        <v>35</v>
      </c>
      <c r="CV87" s="50">
        <v>25</v>
      </c>
      <c r="CW87" s="50">
        <v>29</v>
      </c>
      <c r="CX87" s="50">
        <v>21</v>
      </c>
      <c r="CY87" s="50">
        <v>35</v>
      </c>
      <c r="CZ87" s="50">
        <v>19</v>
      </c>
      <c r="DA87" s="275"/>
      <c r="DB87" s="50">
        <v>26</v>
      </c>
      <c r="DC87" s="50">
        <f>56-26</f>
        <v>30</v>
      </c>
      <c r="DD87" s="50">
        <v>12</v>
      </c>
      <c r="DE87" s="50">
        <v>30</v>
      </c>
      <c r="DF87" s="50">
        <v>20</v>
      </c>
      <c r="DG87" s="50">
        <v>22</v>
      </c>
      <c r="DH87" s="50">
        <v>21</v>
      </c>
      <c r="DI87" s="50">
        <v>20</v>
      </c>
      <c r="DJ87" s="50">
        <v>15</v>
      </c>
      <c r="DK87" s="50">
        <v>16</v>
      </c>
      <c r="DL87" s="50">
        <v>23</v>
      </c>
      <c r="DM87" s="50">
        <v>31</v>
      </c>
      <c r="DN87" s="275"/>
      <c r="DO87" s="50">
        <v>23</v>
      </c>
      <c r="DP87" s="50">
        <v>47</v>
      </c>
      <c r="DQ87" s="50">
        <v>67</v>
      </c>
      <c r="DR87" s="50">
        <v>82</v>
      </c>
      <c r="DS87" s="50">
        <v>93</v>
      </c>
      <c r="DT87" s="50">
        <v>113</v>
      </c>
      <c r="DU87" s="50">
        <v>147</v>
      </c>
      <c r="DV87" s="50">
        <v>180</v>
      </c>
      <c r="DW87" s="50">
        <v>206</v>
      </c>
      <c r="DX87" s="50">
        <v>266</v>
      </c>
      <c r="DY87" s="50">
        <v>298</v>
      </c>
      <c r="DZ87" s="50">
        <v>306</v>
      </c>
      <c r="EA87" s="275"/>
      <c r="EB87" s="50">
        <v>14</v>
      </c>
      <c r="EC87" s="50">
        <v>34</v>
      </c>
      <c r="ED87" s="50">
        <v>60</v>
      </c>
      <c r="EE87" s="50">
        <v>101</v>
      </c>
      <c r="EF87" s="50"/>
      <c r="EG87" s="50"/>
      <c r="EH87" s="50"/>
      <c r="EI87" s="50"/>
      <c r="EJ87" s="50"/>
      <c r="EK87" s="50"/>
      <c r="EL87" s="50"/>
      <c r="EM87" s="50"/>
      <c r="EN87" s="275"/>
    </row>
    <row r="88" spans="1:144" ht="15" x14ac:dyDescent="0.25">
      <c r="A88" s="40" t="s">
        <v>67</v>
      </c>
      <c r="B88" s="54" t="s">
        <v>68</v>
      </c>
      <c r="C88" s="54">
        <v>7.7600000000000002E-2</v>
      </c>
      <c r="D88" s="54">
        <v>7.7799999999999994E-2</v>
      </c>
      <c r="E88" s="54">
        <v>7.6600000000000001E-2</v>
      </c>
      <c r="F88" s="54">
        <v>7.3300000000000004E-2</v>
      </c>
      <c r="G88" s="54">
        <v>6.8900000000000003E-2</v>
      </c>
      <c r="H88" s="54">
        <v>6.8099999999999994E-2</v>
      </c>
      <c r="I88" s="54">
        <v>6.6699999999999995E-2</v>
      </c>
      <c r="J88" s="54">
        <v>6.4100000000000004E-2</v>
      </c>
      <c r="K88" s="54">
        <v>5.8999999999999997E-2</v>
      </c>
      <c r="L88" s="54">
        <v>5.6599999999999998E-2</v>
      </c>
      <c r="M88" s="54">
        <v>5.5100000000000003E-2</v>
      </c>
      <c r="N88" s="71"/>
      <c r="O88" s="54">
        <v>5.1999999999999998E-2</v>
      </c>
      <c r="P88" s="54">
        <v>5.0900000000000001E-2</v>
      </c>
      <c r="Q88" s="54">
        <v>4.9700000000000001E-2</v>
      </c>
      <c r="R88" s="54">
        <v>4.7800000000000002E-2</v>
      </c>
      <c r="S88" s="224">
        <v>4.6300000000000001E-2</v>
      </c>
      <c r="T88" s="54">
        <v>4.65E-2</v>
      </c>
      <c r="U88" s="54">
        <v>4.5199999999999997E-2</v>
      </c>
      <c r="V88" s="54">
        <v>4.4200000000000003E-2</v>
      </c>
      <c r="W88" s="54">
        <v>4.2599999999999999E-2</v>
      </c>
      <c r="X88" s="54">
        <v>4.3400000000000001E-2</v>
      </c>
      <c r="Y88" s="54">
        <v>4.0899999999999999E-2</v>
      </c>
      <c r="Z88" s="54">
        <v>3.7499999999999999E-2</v>
      </c>
      <c r="AA88" s="71"/>
      <c r="AB88" s="54">
        <v>3.3500000000000002E-2</v>
      </c>
      <c r="AC88" s="54">
        <v>3.3500000000000002E-2</v>
      </c>
      <c r="AD88" s="54">
        <v>3.3799999999999997E-2</v>
      </c>
      <c r="AE88" s="54">
        <v>3.32E-2</v>
      </c>
      <c r="AF88" s="54">
        <v>3.3000000000000002E-2</v>
      </c>
      <c r="AG88" s="54">
        <v>3.15E-2</v>
      </c>
      <c r="AH88" s="54">
        <v>3.2300000000000002E-2</v>
      </c>
      <c r="AI88" s="54">
        <v>3.0200000000000001E-2</v>
      </c>
      <c r="AJ88" s="54">
        <v>3.0099999999999998E-2</v>
      </c>
      <c r="AK88" s="54">
        <v>2.81E-2</v>
      </c>
      <c r="AL88" s="54">
        <v>2.75E-2</v>
      </c>
      <c r="AM88" s="54">
        <v>2.9600000000000001E-2</v>
      </c>
      <c r="AN88" s="217"/>
      <c r="AO88" s="54">
        <v>3.1300000000000001E-2</v>
      </c>
      <c r="AP88" s="54">
        <v>3.27E-2</v>
      </c>
      <c r="AQ88" s="54">
        <v>3.32E-2</v>
      </c>
      <c r="AR88" s="54">
        <v>3.2800000000000003E-2</v>
      </c>
      <c r="AS88" s="54">
        <v>3.2300000000000002E-2</v>
      </c>
      <c r="AT88" s="54">
        <v>3.2500000000000001E-2</v>
      </c>
      <c r="AU88" s="54">
        <v>3.3000000000000002E-2</v>
      </c>
      <c r="AV88" s="54">
        <v>3.3099999999999997E-2</v>
      </c>
      <c r="AW88" s="54">
        <v>3.32E-2</v>
      </c>
      <c r="AX88" s="54">
        <v>3.1399999999999997E-2</v>
      </c>
      <c r="AY88" s="54">
        <v>3.0800000000000001E-2</v>
      </c>
      <c r="AZ88" s="54">
        <v>2.9700000000000001E-2</v>
      </c>
      <c r="BA88" s="217"/>
      <c r="BB88" s="54">
        <v>2.9600000000000001E-2</v>
      </c>
      <c r="BC88" s="54">
        <v>3.0700000000000002E-2</v>
      </c>
      <c r="BD88" s="54">
        <v>2.8400000000000002E-2</v>
      </c>
      <c r="BE88" s="54">
        <v>2.7400000000000001E-2</v>
      </c>
      <c r="BF88" s="54">
        <v>2.9399999999999999E-2</v>
      </c>
      <c r="BG88" s="54">
        <v>3.1399999999999997E-2</v>
      </c>
      <c r="BH88" s="54">
        <v>3.2899999999999999E-2</v>
      </c>
      <c r="BI88" s="54">
        <v>3.5999999999999997E-2</v>
      </c>
      <c r="BJ88" s="54">
        <v>3.6900000000000002E-2</v>
      </c>
      <c r="BK88" s="54">
        <v>4.3299999999999998E-2</v>
      </c>
      <c r="BL88" s="54">
        <v>4.2500000000000003E-2</v>
      </c>
      <c r="BM88" s="54">
        <v>4.5900000000000003E-2</v>
      </c>
      <c r="BN88" s="217"/>
      <c r="BO88" s="54">
        <v>4.19E-2</v>
      </c>
      <c r="BP88" s="54">
        <v>4.0500000000000001E-2</v>
      </c>
      <c r="BQ88" s="54">
        <v>4.1599999999999998E-2</v>
      </c>
      <c r="BR88" s="54">
        <v>4.0599999999999997E-2</v>
      </c>
      <c r="BS88" s="54">
        <v>3.9899999999999998E-2</v>
      </c>
      <c r="BT88" s="54">
        <v>4.2099999999999999E-2</v>
      </c>
      <c r="BU88" s="54">
        <v>3.73E-2</v>
      </c>
      <c r="BV88" s="54">
        <v>3.5499999999999997E-2</v>
      </c>
      <c r="BW88" s="54">
        <v>3.6299999999999999E-2</v>
      </c>
      <c r="BX88" s="54">
        <v>3.7199999999999997E-2</v>
      </c>
      <c r="BY88" s="54">
        <v>3.3300000000000003E-2</v>
      </c>
      <c r="BZ88" s="54">
        <v>3.3599999999999998E-2</v>
      </c>
      <c r="CA88" s="217"/>
      <c r="CB88" s="54">
        <v>3.4500000000000003E-2</v>
      </c>
      <c r="CC88" s="54">
        <v>3.4500000000000003E-2</v>
      </c>
      <c r="CD88" s="54">
        <v>3.5400000000000001E-2</v>
      </c>
      <c r="CE88" s="54">
        <v>3.5200000000000002E-2</v>
      </c>
      <c r="CF88" s="54">
        <v>3.6999999999999998E-2</v>
      </c>
      <c r="CG88" s="54">
        <v>3.7999999999999999E-2</v>
      </c>
      <c r="CH88" s="54">
        <v>3.9100000000000003E-2</v>
      </c>
      <c r="CI88" s="54">
        <v>3.95E-2</v>
      </c>
      <c r="CJ88" s="54">
        <v>4.07E-2</v>
      </c>
      <c r="CK88" s="54">
        <v>4.1700000000000001E-2</v>
      </c>
      <c r="CL88" s="54">
        <v>4.1099999999999998E-2</v>
      </c>
      <c r="CM88" s="54">
        <v>4.3200000000000002E-2</v>
      </c>
      <c r="CN88" s="217"/>
      <c r="CO88" s="54">
        <v>4.2200000000000001E-2</v>
      </c>
      <c r="CP88" s="54">
        <v>4.2599999999999999E-2</v>
      </c>
      <c r="CQ88" s="54">
        <v>4.19E-2</v>
      </c>
      <c r="CR88" s="54">
        <v>4.1799999999999997E-2</v>
      </c>
      <c r="CS88" s="54">
        <v>4.1000000000000002E-2</v>
      </c>
      <c r="CT88" s="54">
        <v>3.8899999999999997E-2</v>
      </c>
      <c r="CU88" s="54">
        <v>0.04</v>
      </c>
      <c r="CV88" s="54">
        <v>3.7400000000000003E-2</v>
      </c>
      <c r="CW88" s="54">
        <v>3.4799999999999998E-2</v>
      </c>
      <c r="CX88" s="54">
        <v>3.2899999999999999E-2</v>
      </c>
      <c r="CY88" s="54">
        <v>3.1E-2</v>
      </c>
      <c r="CZ88" s="54">
        <v>3.0200000000000001E-2</v>
      </c>
      <c r="DA88" s="217"/>
      <c r="DB88" s="54" t="s">
        <v>68</v>
      </c>
      <c r="DC88" s="54">
        <v>2.93E-2</v>
      </c>
      <c r="DD88" s="54">
        <v>2.98E-2</v>
      </c>
      <c r="DE88" s="54">
        <v>2.7799999999999998E-2</v>
      </c>
      <c r="DF88" s="54">
        <v>2.87E-2</v>
      </c>
      <c r="DG88" s="54">
        <v>2.8899999999999999E-2</v>
      </c>
      <c r="DH88" s="54">
        <v>2.8199999999999999E-2</v>
      </c>
      <c r="DI88" s="54">
        <v>2.81E-2</v>
      </c>
      <c r="DJ88" s="54">
        <v>2.7199999999999998E-2</v>
      </c>
      <c r="DK88" s="54">
        <v>2.76E-2</v>
      </c>
      <c r="DL88" s="54">
        <v>2.86E-2</v>
      </c>
      <c r="DM88" s="54">
        <v>2.9899999999999999E-2</v>
      </c>
      <c r="DN88" s="217"/>
      <c r="DO88" s="54" t="s">
        <v>68</v>
      </c>
      <c r="DP88" s="54">
        <v>2.8500000000000001E-2</v>
      </c>
      <c r="DQ88" s="54">
        <v>2.92E-2</v>
      </c>
      <c r="DR88" s="54">
        <v>2.6700000000000002E-2</v>
      </c>
      <c r="DS88" s="54">
        <v>2.5499999999999998E-2</v>
      </c>
      <c r="DT88" s="54">
        <v>2.46E-2</v>
      </c>
      <c r="DU88" s="54">
        <v>2.5700000000000001E-2</v>
      </c>
      <c r="DV88" s="54">
        <v>2.5999999999999999E-2</v>
      </c>
      <c r="DW88" s="54">
        <v>2.69E-2</v>
      </c>
      <c r="DX88" s="54">
        <v>2.7900000000000001E-2</v>
      </c>
      <c r="DY88" s="54">
        <v>2.6700000000000002E-2</v>
      </c>
      <c r="DZ88" s="54">
        <v>2.7699999999999999E-2</v>
      </c>
      <c r="EA88" s="217"/>
      <c r="EB88" s="54">
        <v>2.5700000000000001E-2</v>
      </c>
      <c r="EC88" s="54">
        <v>2.6200000000000001E-2</v>
      </c>
      <c r="ED88" s="54">
        <v>2.7E-2</v>
      </c>
      <c r="EE88" s="54">
        <v>2.86E-2</v>
      </c>
      <c r="EF88" s="54"/>
      <c r="EG88" s="54"/>
      <c r="EH88" s="54"/>
      <c r="EI88" s="54"/>
      <c r="EJ88" s="54"/>
      <c r="EK88" s="54"/>
      <c r="EL88" s="54"/>
      <c r="EM88" s="54"/>
      <c r="EN88" s="217"/>
    </row>
    <row r="89" spans="1:144" s="201" customFormat="1" ht="15" x14ac:dyDescent="0.25">
      <c r="A89" s="40" t="s">
        <v>61</v>
      </c>
      <c r="B89" s="202"/>
      <c r="C89" s="40"/>
      <c r="D89" s="40"/>
      <c r="E89" s="40"/>
      <c r="F89" s="40"/>
      <c r="G89" s="40"/>
      <c r="H89" s="40"/>
      <c r="I89" s="40"/>
      <c r="J89" s="202"/>
      <c r="K89" s="202"/>
      <c r="L89" s="202"/>
      <c r="M89" s="202"/>
      <c r="N89" s="217"/>
      <c r="O89" s="202"/>
      <c r="P89" s="130"/>
      <c r="Q89" s="202"/>
      <c r="R89" s="202"/>
      <c r="S89" s="202"/>
      <c r="T89" s="103"/>
      <c r="U89" s="103"/>
      <c r="V89" s="220"/>
      <c r="W89" s="103"/>
      <c r="X89" s="103"/>
      <c r="Y89" s="103"/>
      <c r="Z89" s="103"/>
      <c r="AA89" s="217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217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217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217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217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217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217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217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217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217"/>
    </row>
    <row r="90" spans="1:144" s="201" customFormat="1" x14ac:dyDescent="0.2">
      <c r="A90" s="59" t="s">
        <v>52</v>
      </c>
      <c r="B90" s="36">
        <v>498</v>
      </c>
      <c r="C90" s="234">
        <v>495</v>
      </c>
      <c r="D90" s="234">
        <v>508</v>
      </c>
      <c r="E90" s="234">
        <v>506</v>
      </c>
      <c r="F90" s="234">
        <v>505</v>
      </c>
      <c r="G90" s="234">
        <v>504</v>
      </c>
      <c r="H90" s="234">
        <v>500</v>
      </c>
      <c r="I90" s="234">
        <v>517</v>
      </c>
      <c r="J90" s="36">
        <v>518</v>
      </c>
      <c r="K90" s="36">
        <v>518</v>
      </c>
      <c r="L90" s="36">
        <v>535</v>
      </c>
      <c r="M90" s="36">
        <v>532</v>
      </c>
      <c r="N90" s="70"/>
      <c r="O90" s="36">
        <v>533</v>
      </c>
      <c r="P90" s="36">
        <v>531</v>
      </c>
      <c r="Q90" s="36">
        <v>530</v>
      </c>
      <c r="R90" s="36">
        <v>529</v>
      </c>
      <c r="S90" s="36">
        <v>526</v>
      </c>
      <c r="T90" s="36">
        <v>524</v>
      </c>
      <c r="U90" s="36">
        <v>525</v>
      </c>
      <c r="V90" s="42">
        <v>522</v>
      </c>
      <c r="W90" s="36">
        <v>526</v>
      </c>
      <c r="X90" s="36">
        <v>530</v>
      </c>
      <c r="Y90" s="36">
        <v>535</v>
      </c>
      <c r="Z90" s="42">
        <v>528</v>
      </c>
      <c r="AA90" s="70"/>
      <c r="AB90" s="42">
        <v>527</v>
      </c>
      <c r="AC90" s="42">
        <v>527</v>
      </c>
      <c r="AD90" s="42">
        <v>523</v>
      </c>
      <c r="AE90" s="42">
        <v>525</v>
      </c>
      <c r="AF90" s="42">
        <v>530</v>
      </c>
      <c r="AG90" s="42">
        <v>535</v>
      </c>
      <c r="AH90" s="42">
        <v>544</v>
      </c>
      <c r="AI90" s="42">
        <v>546</v>
      </c>
      <c r="AJ90" s="42">
        <v>564</v>
      </c>
      <c r="AK90" s="42">
        <v>563</v>
      </c>
      <c r="AL90" s="42">
        <v>562</v>
      </c>
      <c r="AM90" s="42">
        <v>560</v>
      </c>
      <c r="AN90" s="217"/>
      <c r="AO90" s="42">
        <v>560</v>
      </c>
      <c r="AP90" s="42">
        <v>560</v>
      </c>
      <c r="AQ90" s="42">
        <v>560</v>
      </c>
      <c r="AR90" s="42">
        <v>555</v>
      </c>
      <c r="AS90" s="42">
        <v>554</v>
      </c>
      <c r="AT90" s="42">
        <v>550</v>
      </c>
      <c r="AU90" s="42">
        <v>550</v>
      </c>
      <c r="AV90" s="42">
        <v>563</v>
      </c>
      <c r="AW90" s="42">
        <v>563</v>
      </c>
      <c r="AX90" s="42">
        <v>604</v>
      </c>
      <c r="AY90" s="42">
        <v>605</v>
      </c>
      <c r="AZ90" s="42">
        <v>622</v>
      </c>
      <c r="BA90" s="217"/>
      <c r="BB90" s="42">
        <v>634</v>
      </c>
      <c r="BC90" s="42">
        <v>645</v>
      </c>
      <c r="BD90" s="42">
        <v>651</v>
      </c>
      <c r="BE90" s="42">
        <v>660</v>
      </c>
      <c r="BF90" s="42">
        <v>659</v>
      </c>
      <c r="BG90" s="42">
        <v>676</v>
      </c>
      <c r="BH90" s="42">
        <v>674</v>
      </c>
      <c r="BI90" s="42">
        <v>670</v>
      </c>
      <c r="BJ90" s="42">
        <v>670</v>
      </c>
      <c r="BK90" s="42">
        <v>669</v>
      </c>
      <c r="BL90" s="42">
        <v>668</v>
      </c>
      <c r="BM90" s="42">
        <v>666</v>
      </c>
      <c r="BN90" s="217"/>
      <c r="BO90" s="42">
        <v>661</v>
      </c>
      <c r="BP90" s="42">
        <v>658</v>
      </c>
      <c r="BQ90" s="42">
        <v>658</v>
      </c>
      <c r="BR90" s="42">
        <v>656</v>
      </c>
      <c r="BS90" s="42">
        <v>656</v>
      </c>
      <c r="BT90" s="42">
        <v>654</v>
      </c>
      <c r="BU90" s="42">
        <v>654</v>
      </c>
      <c r="BV90" s="42">
        <v>653</v>
      </c>
      <c r="BW90" s="42">
        <v>654</v>
      </c>
      <c r="BX90" s="42">
        <v>652</v>
      </c>
      <c r="BY90" s="42">
        <v>652</v>
      </c>
      <c r="BZ90" s="42">
        <v>652</v>
      </c>
      <c r="CA90" s="217"/>
      <c r="CB90" s="42">
        <v>651</v>
      </c>
      <c r="CC90" s="42">
        <v>656</v>
      </c>
      <c r="CD90" s="42">
        <v>655</v>
      </c>
      <c r="CE90" s="42">
        <v>654</v>
      </c>
      <c r="CF90" s="42">
        <v>654</v>
      </c>
      <c r="CG90" s="42">
        <v>652</v>
      </c>
      <c r="CH90" s="42">
        <v>651</v>
      </c>
      <c r="CI90" s="42">
        <v>650</v>
      </c>
      <c r="CJ90" s="42">
        <v>649</v>
      </c>
      <c r="CK90" s="42">
        <v>646</v>
      </c>
      <c r="CL90" s="42">
        <v>645</v>
      </c>
      <c r="CM90" s="42">
        <v>644</v>
      </c>
      <c r="CN90" s="217"/>
      <c r="CO90" s="42">
        <v>644</v>
      </c>
      <c r="CP90" s="42">
        <v>642</v>
      </c>
      <c r="CQ90" s="42">
        <v>641</v>
      </c>
      <c r="CR90" s="42">
        <v>640</v>
      </c>
      <c r="CS90" s="42">
        <v>639</v>
      </c>
      <c r="CT90" s="42">
        <v>638</v>
      </c>
      <c r="CU90" s="42">
        <v>636</v>
      </c>
      <c r="CV90" s="42">
        <v>634</v>
      </c>
      <c r="CW90" s="42">
        <v>634</v>
      </c>
      <c r="CX90" s="42">
        <v>632</v>
      </c>
      <c r="CY90" s="42">
        <v>631</v>
      </c>
      <c r="CZ90" s="42">
        <v>627</v>
      </c>
      <c r="DA90" s="217"/>
      <c r="DB90" s="42">
        <v>625</v>
      </c>
      <c r="DC90" s="42">
        <v>625</v>
      </c>
      <c r="DD90" s="42">
        <v>623</v>
      </c>
      <c r="DE90" s="42">
        <v>618</v>
      </c>
      <c r="DF90" s="42">
        <v>618</v>
      </c>
      <c r="DG90" s="42">
        <v>617</v>
      </c>
      <c r="DH90" s="42">
        <v>617</v>
      </c>
      <c r="DI90" s="42">
        <v>614</v>
      </c>
      <c r="DJ90" s="42">
        <v>612</v>
      </c>
      <c r="DK90" s="42">
        <v>611</v>
      </c>
      <c r="DL90" s="42">
        <v>611</v>
      </c>
      <c r="DM90" s="42">
        <v>608</v>
      </c>
      <c r="DN90" s="217"/>
      <c r="DO90" s="42">
        <v>605</v>
      </c>
      <c r="DP90" s="42">
        <v>604</v>
      </c>
      <c r="DQ90" s="42">
        <v>604</v>
      </c>
      <c r="DR90" s="42">
        <v>604</v>
      </c>
      <c r="DS90" s="42">
        <v>604</v>
      </c>
      <c r="DT90" s="42">
        <v>603</v>
      </c>
      <c r="DU90" s="42">
        <v>598</v>
      </c>
      <c r="DV90" s="42">
        <v>596</v>
      </c>
      <c r="DW90" s="42">
        <v>594</v>
      </c>
      <c r="DX90" s="42">
        <v>592</v>
      </c>
      <c r="DY90" s="42">
        <v>592</v>
      </c>
      <c r="DZ90" s="42">
        <v>590</v>
      </c>
      <c r="EA90" s="217"/>
      <c r="EB90" s="42">
        <v>590</v>
      </c>
      <c r="EC90" s="42">
        <v>588</v>
      </c>
      <c r="ED90" s="42">
        <v>588</v>
      </c>
      <c r="EE90" s="42">
        <v>586</v>
      </c>
      <c r="EF90" s="42"/>
      <c r="EG90" s="42"/>
      <c r="EH90" s="42"/>
      <c r="EI90" s="42"/>
      <c r="EJ90" s="42"/>
      <c r="EK90" s="42"/>
      <c r="EL90" s="42"/>
      <c r="EM90" s="42"/>
      <c r="EN90" s="217"/>
    </row>
    <row r="91" spans="1:144" s="201" customFormat="1" x14ac:dyDescent="0.2">
      <c r="A91" s="59" t="s">
        <v>53</v>
      </c>
      <c r="B91" s="36">
        <v>574</v>
      </c>
      <c r="C91" s="36">
        <v>571</v>
      </c>
      <c r="D91" s="36">
        <v>621</v>
      </c>
      <c r="E91" s="36">
        <v>624</v>
      </c>
      <c r="F91" s="36">
        <v>656</v>
      </c>
      <c r="G91" s="36">
        <v>657</v>
      </c>
      <c r="H91" s="36">
        <v>658</v>
      </c>
      <c r="I91" s="36">
        <v>691</v>
      </c>
      <c r="J91" s="36">
        <v>699</v>
      </c>
      <c r="K91" s="36">
        <v>709</v>
      </c>
      <c r="L91" s="36">
        <v>735</v>
      </c>
      <c r="M91" s="36">
        <v>730</v>
      </c>
      <c r="N91" s="70"/>
      <c r="O91" s="36">
        <v>724</v>
      </c>
      <c r="P91" s="36">
        <v>721</v>
      </c>
      <c r="Q91" s="36">
        <v>720</v>
      </c>
      <c r="R91" s="36">
        <v>714</v>
      </c>
      <c r="S91" s="36">
        <v>738</v>
      </c>
      <c r="T91" s="36">
        <v>739</v>
      </c>
      <c r="U91" s="36">
        <v>743</v>
      </c>
      <c r="V91" s="42">
        <v>745</v>
      </c>
      <c r="W91" s="36">
        <v>747</v>
      </c>
      <c r="X91" s="36">
        <v>744</v>
      </c>
      <c r="Y91" s="36">
        <v>742</v>
      </c>
      <c r="Z91" s="42">
        <v>744</v>
      </c>
      <c r="AA91" s="70"/>
      <c r="AB91" s="42">
        <v>743</v>
      </c>
      <c r="AC91" s="42">
        <v>742</v>
      </c>
      <c r="AD91" s="42">
        <v>740</v>
      </c>
      <c r="AE91" s="42">
        <v>747</v>
      </c>
      <c r="AF91" s="42">
        <v>775</v>
      </c>
      <c r="AG91" s="42">
        <v>772</v>
      </c>
      <c r="AH91" s="42">
        <v>782</v>
      </c>
      <c r="AI91" s="42">
        <v>784</v>
      </c>
      <c r="AJ91" s="42">
        <v>807</v>
      </c>
      <c r="AK91" s="42">
        <v>801</v>
      </c>
      <c r="AL91" s="42">
        <v>799</v>
      </c>
      <c r="AM91" s="42">
        <v>797</v>
      </c>
      <c r="AN91" s="217"/>
      <c r="AO91" s="42">
        <v>794</v>
      </c>
      <c r="AP91" s="42">
        <v>789</v>
      </c>
      <c r="AQ91" s="42">
        <v>787</v>
      </c>
      <c r="AR91" s="42">
        <v>784</v>
      </c>
      <c r="AS91" s="42">
        <v>785</v>
      </c>
      <c r="AT91" s="42">
        <v>779</v>
      </c>
      <c r="AU91" s="42">
        <v>775</v>
      </c>
      <c r="AV91" s="42">
        <v>769</v>
      </c>
      <c r="AW91" s="42">
        <v>767</v>
      </c>
      <c r="AX91" s="42">
        <v>797</v>
      </c>
      <c r="AY91" s="42">
        <v>823</v>
      </c>
      <c r="AZ91" s="42">
        <v>835</v>
      </c>
      <c r="BA91" s="217"/>
      <c r="BB91" s="42">
        <v>849</v>
      </c>
      <c r="BC91" s="42">
        <v>854</v>
      </c>
      <c r="BD91" s="42">
        <v>864</v>
      </c>
      <c r="BE91" s="42">
        <v>875</v>
      </c>
      <c r="BF91" s="42">
        <v>875</v>
      </c>
      <c r="BG91" s="42">
        <v>887</v>
      </c>
      <c r="BH91" s="42">
        <v>885</v>
      </c>
      <c r="BI91" s="42">
        <v>882</v>
      </c>
      <c r="BJ91" s="42">
        <v>880</v>
      </c>
      <c r="BK91" s="42">
        <v>877</v>
      </c>
      <c r="BL91" s="42">
        <v>875</v>
      </c>
      <c r="BM91" s="42">
        <v>875</v>
      </c>
      <c r="BN91" s="217"/>
      <c r="BO91" s="42">
        <v>872</v>
      </c>
      <c r="BP91" s="42">
        <v>869</v>
      </c>
      <c r="BQ91" s="42">
        <v>866</v>
      </c>
      <c r="BR91" s="42">
        <v>863</v>
      </c>
      <c r="BS91" s="42">
        <v>863</v>
      </c>
      <c r="BT91" s="42">
        <v>888</v>
      </c>
      <c r="BU91" s="42">
        <v>887</v>
      </c>
      <c r="BV91" s="42">
        <v>885</v>
      </c>
      <c r="BW91" s="42">
        <v>878</v>
      </c>
      <c r="BX91" s="42">
        <v>876</v>
      </c>
      <c r="BY91" s="42">
        <v>874</v>
      </c>
      <c r="BZ91" s="42">
        <v>870</v>
      </c>
      <c r="CA91" s="217"/>
      <c r="CB91" s="42">
        <v>864</v>
      </c>
      <c r="CC91" s="42">
        <v>889</v>
      </c>
      <c r="CD91" s="42">
        <v>895</v>
      </c>
      <c r="CE91" s="42">
        <v>896</v>
      </c>
      <c r="CF91" s="42">
        <v>921</v>
      </c>
      <c r="CG91" s="42">
        <v>918</v>
      </c>
      <c r="CH91" s="42">
        <v>909</v>
      </c>
      <c r="CI91" s="42">
        <v>911</v>
      </c>
      <c r="CJ91" s="42">
        <v>908</v>
      </c>
      <c r="CK91" s="42">
        <v>907</v>
      </c>
      <c r="CL91" s="42">
        <v>904</v>
      </c>
      <c r="CM91" s="42">
        <v>898</v>
      </c>
      <c r="CN91" s="217"/>
      <c r="CO91" s="42">
        <v>894</v>
      </c>
      <c r="CP91" s="42">
        <v>891</v>
      </c>
      <c r="CQ91" s="42">
        <v>890</v>
      </c>
      <c r="CR91" s="42">
        <v>886</v>
      </c>
      <c r="CS91" s="42">
        <v>885</v>
      </c>
      <c r="CT91" s="42">
        <v>885</v>
      </c>
      <c r="CU91" s="42">
        <v>880</v>
      </c>
      <c r="CV91" s="42">
        <v>876</v>
      </c>
      <c r="CW91" s="42">
        <v>876</v>
      </c>
      <c r="CX91" s="42">
        <v>877</v>
      </c>
      <c r="CY91" s="42">
        <v>876</v>
      </c>
      <c r="CZ91" s="42">
        <v>876</v>
      </c>
      <c r="DA91" s="217"/>
      <c r="DB91" s="42">
        <v>875</v>
      </c>
      <c r="DC91" s="42">
        <v>882</v>
      </c>
      <c r="DD91" s="42">
        <v>882</v>
      </c>
      <c r="DE91" s="42">
        <v>879</v>
      </c>
      <c r="DF91" s="42">
        <v>880</v>
      </c>
      <c r="DG91" s="42">
        <v>884</v>
      </c>
      <c r="DH91" s="42">
        <v>882</v>
      </c>
      <c r="DI91" s="42">
        <v>882</v>
      </c>
      <c r="DJ91" s="42">
        <v>894</v>
      </c>
      <c r="DK91" s="42">
        <v>894</v>
      </c>
      <c r="DL91" s="42">
        <v>894</v>
      </c>
      <c r="DM91" s="42">
        <v>895</v>
      </c>
      <c r="DN91" s="217"/>
      <c r="DO91" s="42">
        <v>894</v>
      </c>
      <c r="DP91" s="42">
        <v>892</v>
      </c>
      <c r="DQ91" s="42">
        <v>892</v>
      </c>
      <c r="DR91" s="42">
        <v>889</v>
      </c>
      <c r="DS91" s="42">
        <v>889</v>
      </c>
      <c r="DT91" s="42">
        <v>886</v>
      </c>
      <c r="DU91" s="42">
        <v>885</v>
      </c>
      <c r="DV91" s="42">
        <v>881</v>
      </c>
      <c r="DW91" s="42">
        <v>881</v>
      </c>
      <c r="DX91" s="42">
        <v>882</v>
      </c>
      <c r="DY91" s="42">
        <v>878</v>
      </c>
      <c r="DZ91" s="42">
        <v>874</v>
      </c>
      <c r="EA91" s="217"/>
      <c r="EB91" s="42">
        <v>884</v>
      </c>
      <c r="EC91" s="42">
        <v>885</v>
      </c>
      <c r="ED91" s="42">
        <v>884</v>
      </c>
      <c r="EE91" s="42">
        <v>881</v>
      </c>
      <c r="EF91" s="42"/>
      <c r="EG91" s="42"/>
      <c r="EH91" s="42"/>
      <c r="EI91" s="42"/>
      <c r="EJ91" s="42"/>
      <c r="EK91" s="42"/>
      <c r="EL91" s="42"/>
      <c r="EM91" s="42"/>
      <c r="EN91" s="217"/>
    </row>
    <row r="92" spans="1:144" s="201" customFormat="1" x14ac:dyDescent="0.2">
      <c r="A92" s="59" t="s">
        <v>54</v>
      </c>
      <c r="B92" s="36">
        <v>569</v>
      </c>
      <c r="C92" s="36">
        <v>564</v>
      </c>
      <c r="D92" s="36">
        <v>567</v>
      </c>
      <c r="E92" s="36">
        <v>565</v>
      </c>
      <c r="F92" s="36">
        <v>566</v>
      </c>
      <c r="G92" s="36">
        <v>564</v>
      </c>
      <c r="H92" s="36">
        <v>564</v>
      </c>
      <c r="I92" s="36">
        <v>573</v>
      </c>
      <c r="J92" s="36">
        <v>590</v>
      </c>
      <c r="K92" s="36">
        <v>603</v>
      </c>
      <c r="L92" s="36">
        <v>624</v>
      </c>
      <c r="M92" s="36">
        <v>630</v>
      </c>
      <c r="N92" s="70"/>
      <c r="O92" s="36">
        <v>623</v>
      </c>
      <c r="P92" s="36">
        <v>622</v>
      </c>
      <c r="Q92" s="36">
        <v>621</v>
      </c>
      <c r="R92" s="36">
        <v>621</v>
      </c>
      <c r="S92" s="36">
        <v>639</v>
      </c>
      <c r="T92" s="36">
        <v>640</v>
      </c>
      <c r="U92" s="36">
        <v>639</v>
      </c>
      <c r="V92" s="42">
        <v>639</v>
      </c>
      <c r="W92" s="36">
        <v>634</v>
      </c>
      <c r="X92" s="36">
        <v>638</v>
      </c>
      <c r="Y92" s="36">
        <v>635</v>
      </c>
      <c r="Z92" s="42">
        <v>637</v>
      </c>
      <c r="AA92" s="70"/>
      <c r="AB92" s="42">
        <v>636</v>
      </c>
      <c r="AC92" s="42">
        <v>632</v>
      </c>
      <c r="AD92" s="42">
        <v>630</v>
      </c>
      <c r="AE92" s="42">
        <v>629</v>
      </c>
      <c r="AF92" s="42">
        <v>663</v>
      </c>
      <c r="AG92" s="42">
        <v>683</v>
      </c>
      <c r="AH92" s="42">
        <v>691</v>
      </c>
      <c r="AI92" s="42">
        <v>689</v>
      </c>
      <c r="AJ92" s="42">
        <v>747</v>
      </c>
      <c r="AK92" s="42">
        <v>744</v>
      </c>
      <c r="AL92" s="42">
        <v>737</v>
      </c>
      <c r="AM92" s="42">
        <v>730</v>
      </c>
      <c r="AN92" s="217"/>
      <c r="AO92" s="42">
        <v>727</v>
      </c>
      <c r="AP92" s="42">
        <v>724</v>
      </c>
      <c r="AQ92" s="42">
        <v>724</v>
      </c>
      <c r="AR92" s="42">
        <v>724</v>
      </c>
      <c r="AS92" s="42">
        <v>724</v>
      </c>
      <c r="AT92" s="42">
        <v>718</v>
      </c>
      <c r="AU92" s="42">
        <v>716</v>
      </c>
      <c r="AV92" s="42">
        <v>725</v>
      </c>
      <c r="AW92" s="42">
        <v>720</v>
      </c>
      <c r="AX92" s="42">
        <v>719</v>
      </c>
      <c r="AY92" s="42">
        <v>720</v>
      </c>
      <c r="AZ92" s="42">
        <v>727</v>
      </c>
      <c r="BA92" s="217"/>
      <c r="BB92" s="42">
        <v>728</v>
      </c>
      <c r="BC92" s="42">
        <v>741</v>
      </c>
      <c r="BD92" s="42">
        <v>753</v>
      </c>
      <c r="BE92" s="42">
        <v>787</v>
      </c>
      <c r="BF92" s="42">
        <v>784</v>
      </c>
      <c r="BG92" s="42">
        <v>787</v>
      </c>
      <c r="BH92" s="42">
        <v>783</v>
      </c>
      <c r="BI92" s="42">
        <v>779</v>
      </c>
      <c r="BJ92" s="42">
        <v>792</v>
      </c>
      <c r="BK92" s="42">
        <v>790</v>
      </c>
      <c r="BL92" s="42">
        <v>782</v>
      </c>
      <c r="BM92" s="42">
        <v>776</v>
      </c>
      <c r="BN92" s="217"/>
      <c r="BO92" s="42">
        <v>772</v>
      </c>
      <c r="BP92" s="42">
        <v>793</v>
      </c>
      <c r="BQ92" s="42">
        <v>792</v>
      </c>
      <c r="BR92" s="42">
        <v>812</v>
      </c>
      <c r="BS92" s="42">
        <v>808</v>
      </c>
      <c r="BT92" s="42">
        <v>841</v>
      </c>
      <c r="BU92" s="42">
        <v>834</v>
      </c>
      <c r="BV92" s="42">
        <v>831</v>
      </c>
      <c r="BW92" s="42">
        <v>827</v>
      </c>
      <c r="BX92" s="42">
        <v>825</v>
      </c>
      <c r="BY92" s="42">
        <v>857</v>
      </c>
      <c r="BZ92" s="42">
        <v>857</v>
      </c>
      <c r="CA92" s="217"/>
      <c r="CB92" s="42">
        <v>845</v>
      </c>
      <c r="CC92" s="42">
        <v>869</v>
      </c>
      <c r="CD92" s="42">
        <v>880</v>
      </c>
      <c r="CE92" s="42">
        <v>903</v>
      </c>
      <c r="CF92" s="42">
        <v>902</v>
      </c>
      <c r="CG92" s="42">
        <v>900</v>
      </c>
      <c r="CH92" s="42">
        <v>897</v>
      </c>
      <c r="CI92" s="42">
        <v>904</v>
      </c>
      <c r="CJ92" s="42">
        <v>896</v>
      </c>
      <c r="CK92" s="42">
        <v>891</v>
      </c>
      <c r="CL92" s="42">
        <v>887</v>
      </c>
      <c r="CM92" s="42">
        <v>881</v>
      </c>
      <c r="CN92" s="217"/>
      <c r="CO92" s="42">
        <v>875</v>
      </c>
      <c r="CP92" s="42">
        <v>884</v>
      </c>
      <c r="CQ92" s="42">
        <v>878</v>
      </c>
      <c r="CR92" s="42">
        <v>873</v>
      </c>
      <c r="CS92" s="42">
        <v>878</v>
      </c>
      <c r="CT92" s="42">
        <v>876</v>
      </c>
      <c r="CU92" s="42">
        <v>871</v>
      </c>
      <c r="CV92" s="42">
        <v>877</v>
      </c>
      <c r="CW92" s="42">
        <v>874</v>
      </c>
      <c r="CX92" s="42">
        <v>876</v>
      </c>
      <c r="CY92" s="42">
        <v>872</v>
      </c>
      <c r="CZ92" s="42">
        <v>871</v>
      </c>
      <c r="DA92" s="217"/>
      <c r="DB92" s="42">
        <v>864</v>
      </c>
      <c r="DC92" s="42">
        <v>875</v>
      </c>
      <c r="DD92" s="42">
        <v>871</v>
      </c>
      <c r="DE92" s="42">
        <v>871</v>
      </c>
      <c r="DF92" s="42">
        <v>867</v>
      </c>
      <c r="DG92" s="42">
        <v>879</v>
      </c>
      <c r="DH92" s="42">
        <v>877</v>
      </c>
      <c r="DI92" s="42">
        <v>874</v>
      </c>
      <c r="DJ92" s="42">
        <v>880</v>
      </c>
      <c r="DK92" s="42">
        <v>886</v>
      </c>
      <c r="DL92" s="42">
        <v>880</v>
      </c>
      <c r="DM92" s="42">
        <v>873</v>
      </c>
      <c r="DN92" s="217"/>
      <c r="DO92" s="42">
        <v>867</v>
      </c>
      <c r="DP92" s="42">
        <v>864</v>
      </c>
      <c r="DQ92" s="42">
        <v>860</v>
      </c>
      <c r="DR92" s="42">
        <v>860</v>
      </c>
      <c r="DS92" s="42">
        <v>857</v>
      </c>
      <c r="DT92" s="42">
        <v>852</v>
      </c>
      <c r="DU92" s="42">
        <v>851</v>
      </c>
      <c r="DV92" s="42">
        <v>866</v>
      </c>
      <c r="DW92" s="42">
        <v>866</v>
      </c>
      <c r="DX92" s="42">
        <v>875</v>
      </c>
      <c r="DY92" s="42">
        <v>872</v>
      </c>
      <c r="DZ92" s="42">
        <v>867</v>
      </c>
      <c r="EA92" s="217"/>
      <c r="EB92" s="42">
        <v>872</v>
      </c>
      <c r="EC92" s="42">
        <v>904</v>
      </c>
      <c r="ED92" s="42">
        <v>901</v>
      </c>
      <c r="EE92" s="42">
        <v>895</v>
      </c>
      <c r="EF92" s="42"/>
      <c r="EG92" s="42"/>
      <c r="EH92" s="42"/>
      <c r="EI92" s="42"/>
      <c r="EJ92" s="42"/>
      <c r="EK92" s="42"/>
      <c r="EL92" s="42"/>
      <c r="EM92" s="42"/>
      <c r="EN92" s="217"/>
    </row>
    <row r="93" spans="1:144" s="201" customFormat="1" x14ac:dyDescent="0.2">
      <c r="A93" s="59" t="s">
        <v>55</v>
      </c>
      <c r="B93" s="36">
        <v>484</v>
      </c>
      <c r="C93" s="36">
        <v>556</v>
      </c>
      <c r="D93" s="36">
        <v>551</v>
      </c>
      <c r="E93" s="36">
        <v>592</v>
      </c>
      <c r="F93" s="36">
        <v>618</v>
      </c>
      <c r="G93" s="36">
        <v>619</v>
      </c>
      <c r="H93" s="36">
        <v>667</v>
      </c>
      <c r="I93" s="36">
        <v>680</v>
      </c>
      <c r="J93" s="36">
        <v>687</v>
      </c>
      <c r="K93" s="36">
        <v>685</v>
      </c>
      <c r="L93" s="36">
        <v>687</v>
      </c>
      <c r="M93" s="36">
        <v>696</v>
      </c>
      <c r="N93" s="70"/>
      <c r="O93" s="36">
        <v>694</v>
      </c>
      <c r="P93" s="36">
        <v>689</v>
      </c>
      <c r="Q93" s="36">
        <v>688</v>
      </c>
      <c r="R93" s="36">
        <v>684</v>
      </c>
      <c r="S93" s="36">
        <v>695</v>
      </c>
      <c r="T93" s="36">
        <v>691</v>
      </c>
      <c r="U93" s="36">
        <v>688</v>
      </c>
      <c r="V93" s="42">
        <v>684</v>
      </c>
      <c r="W93" s="36">
        <v>683</v>
      </c>
      <c r="X93" s="36">
        <v>674</v>
      </c>
      <c r="Y93" s="36">
        <v>671</v>
      </c>
      <c r="Z93" s="42">
        <v>671</v>
      </c>
      <c r="AA93" s="70"/>
      <c r="AB93" s="42">
        <v>715</v>
      </c>
      <c r="AC93" s="42">
        <v>713</v>
      </c>
      <c r="AD93" s="42">
        <v>712</v>
      </c>
      <c r="AE93" s="42">
        <v>710</v>
      </c>
      <c r="AF93" s="42">
        <v>724</v>
      </c>
      <c r="AG93" s="42">
        <v>722</v>
      </c>
      <c r="AH93" s="42">
        <v>723</v>
      </c>
      <c r="AI93" s="42">
        <v>723</v>
      </c>
      <c r="AJ93" s="42">
        <v>776</v>
      </c>
      <c r="AK93" s="42">
        <v>769</v>
      </c>
      <c r="AL93" s="42">
        <v>766</v>
      </c>
      <c r="AM93" s="42">
        <v>763</v>
      </c>
      <c r="AN93" s="217"/>
      <c r="AO93" s="42">
        <v>761</v>
      </c>
      <c r="AP93" s="42">
        <v>756</v>
      </c>
      <c r="AQ93" s="42">
        <v>756</v>
      </c>
      <c r="AR93" s="42">
        <v>754</v>
      </c>
      <c r="AS93" s="42">
        <v>752</v>
      </c>
      <c r="AT93" s="42">
        <v>743</v>
      </c>
      <c r="AU93" s="42">
        <v>740</v>
      </c>
      <c r="AV93" s="42">
        <v>759</v>
      </c>
      <c r="AW93" s="42">
        <v>756</v>
      </c>
      <c r="AX93" s="42">
        <v>765</v>
      </c>
      <c r="AY93" s="42">
        <v>813</v>
      </c>
      <c r="AZ93" s="42">
        <v>838</v>
      </c>
      <c r="BA93" s="217"/>
      <c r="BB93" s="42">
        <v>856</v>
      </c>
      <c r="BC93" s="42">
        <v>877</v>
      </c>
      <c r="BD93" s="42">
        <v>907</v>
      </c>
      <c r="BE93" s="42">
        <v>935</v>
      </c>
      <c r="BF93" s="42">
        <v>927</v>
      </c>
      <c r="BG93" s="42">
        <v>918</v>
      </c>
      <c r="BH93" s="42">
        <v>912</v>
      </c>
      <c r="BI93" s="42">
        <v>903</v>
      </c>
      <c r="BJ93" s="42">
        <v>916</v>
      </c>
      <c r="BK93" s="42">
        <v>909</v>
      </c>
      <c r="BL93" s="42">
        <v>903</v>
      </c>
      <c r="BM93" s="42">
        <v>899</v>
      </c>
      <c r="BN93" s="217"/>
      <c r="BO93" s="42">
        <v>890</v>
      </c>
      <c r="BP93" s="42">
        <v>914</v>
      </c>
      <c r="BQ93" s="42">
        <v>914</v>
      </c>
      <c r="BR93" s="42">
        <v>940</v>
      </c>
      <c r="BS93" s="42">
        <v>939</v>
      </c>
      <c r="BT93" s="42">
        <v>957</v>
      </c>
      <c r="BU93" s="42">
        <v>955</v>
      </c>
      <c r="BV93" s="42">
        <v>948</v>
      </c>
      <c r="BW93" s="42">
        <v>943</v>
      </c>
      <c r="BX93" s="42">
        <v>941</v>
      </c>
      <c r="BY93" s="42">
        <v>967</v>
      </c>
      <c r="BZ93" s="42">
        <v>973</v>
      </c>
      <c r="CA93" s="217"/>
      <c r="CB93" s="42">
        <v>957</v>
      </c>
      <c r="CC93" s="42">
        <v>998</v>
      </c>
      <c r="CD93" s="42">
        <v>1005</v>
      </c>
      <c r="CE93" s="42">
        <v>1041</v>
      </c>
      <c r="CF93" s="42">
        <v>1041</v>
      </c>
      <c r="CG93" s="42">
        <v>1035</v>
      </c>
      <c r="CH93" s="42">
        <v>1027</v>
      </c>
      <c r="CI93" s="42">
        <v>1042</v>
      </c>
      <c r="CJ93" s="42">
        <v>1038</v>
      </c>
      <c r="CK93" s="42">
        <v>1035</v>
      </c>
      <c r="CL93" s="42">
        <v>1044</v>
      </c>
      <c r="CM93" s="42">
        <v>1034</v>
      </c>
      <c r="CN93" s="217"/>
      <c r="CO93" s="42">
        <v>1033</v>
      </c>
      <c r="CP93" s="42">
        <v>1033</v>
      </c>
      <c r="CQ93" s="42">
        <v>1032</v>
      </c>
      <c r="CR93" s="42">
        <v>1024</v>
      </c>
      <c r="CS93" s="42">
        <v>1023</v>
      </c>
      <c r="CT93" s="42">
        <v>1016</v>
      </c>
      <c r="CU93" s="42">
        <v>1012</v>
      </c>
      <c r="CV93" s="42">
        <v>1012</v>
      </c>
      <c r="CW93" s="42">
        <v>1008</v>
      </c>
      <c r="CX93" s="42">
        <v>1012</v>
      </c>
      <c r="CY93" s="42">
        <v>1011</v>
      </c>
      <c r="CZ93" s="42">
        <v>1011</v>
      </c>
      <c r="DA93" s="217"/>
      <c r="DB93" s="42">
        <v>1007</v>
      </c>
      <c r="DC93" s="42">
        <v>1010</v>
      </c>
      <c r="DD93" s="42">
        <v>1005</v>
      </c>
      <c r="DE93" s="42">
        <v>1002</v>
      </c>
      <c r="DF93" s="42">
        <v>1000</v>
      </c>
      <c r="DG93" s="42">
        <v>1007</v>
      </c>
      <c r="DH93" s="42">
        <v>999</v>
      </c>
      <c r="DI93" s="42">
        <v>1000</v>
      </c>
      <c r="DJ93" s="42">
        <v>1012</v>
      </c>
      <c r="DK93" s="42">
        <v>1010</v>
      </c>
      <c r="DL93" s="42">
        <v>1010</v>
      </c>
      <c r="DM93" s="42">
        <v>1003</v>
      </c>
      <c r="DN93" s="217"/>
      <c r="DO93" s="42">
        <v>999</v>
      </c>
      <c r="DP93" s="42">
        <v>992</v>
      </c>
      <c r="DQ93" s="42">
        <v>991</v>
      </c>
      <c r="DR93" s="42">
        <v>987</v>
      </c>
      <c r="DS93" s="42">
        <v>986</v>
      </c>
      <c r="DT93" s="42">
        <v>984</v>
      </c>
      <c r="DU93" s="42">
        <v>981</v>
      </c>
      <c r="DV93" s="42">
        <v>1000</v>
      </c>
      <c r="DW93" s="42">
        <v>998</v>
      </c>
      <c r="DX93" s="42">
        <v>1008</v>
      </c>
      <c r="DY93" s="42">
        <v>1002</v>
      </c>
      <c r="DZ93" s="42">
        <v>997</v>
      </c>
      <c r="EA93" s="217"/>
      <c r="EB93" s="42">
        <v>1008</v>
      </c>
      <c r="EC93" s="42">
        <v>1002</v>
      </c>
      <c r="ED93" s="42">
        <v>1000</v>
      </c>
      <c r="EE93" s="42">
        <v>993</v>
      </c>
      <c r="EF93" s="42"/>
      <c r="EG93" s="42"/>
      <c r="EH93" s="42"/>
      <c r="EI93" s="42"/>
      <c r="EJ93" s="42"/>
      <c r="EK93" s="42"/>
      <c r="EL93" s="42"/>
      <c r="EM93" s="42"/>
      <c r="EN93" s="217"/>
    </row>
    <row r="94" spans="1:144" s="201" customFormat="1" x14ac:dyDescent="0.2">
      <c r="A94" s="59" t="s">
        <v>56</v>
      </c>
      <c r="B94" s="36">
        <v>707</v>
      </c>
      <c r="C94" s="36">
        <v>702</v>
      </c>
      <c r="D94" s="36">
        <v>726</v>
      </c>
      <c r="E94" s="36">
        <v>751</v>
      </c>
      <c r="F94" s="36">
        <v>777</v>
      </c>
      <c r="G94" s="36">
        <v>773</v>
      </c>
      <c r="H94" s="36">
        <v>796</v>
      </c>
      <c r="I94" s="36">
        <v>795</v>
      </c>
      <c r="J94" s="36">
        <v>807</v>
      </c>
      <c r="K94" s="36">
        <v>840</v>
      </c>
      <c r="L94" s="36">
        <v>868</v>
      </c>
      <c r="M94" s="36">
        <v>875</v>
      </c>
      <c r="N94" s="70"/>
      <c r="O94" s="36">
        <v>874</v>
      </c>
      <c r="P94" s="36">
        <v>873</v>
      </c>
      <c r="Q94" s="36">
        <v>870</v>
      </c>
      <c r="R94" s="36">
        <v>865</v>
      </c>
      <c r="S94" s="36">
        <v>876</v>
      </c>
      <c r="T94" s="36">
        <v>874</v>
      </c>
      <c r="U94" s="36">
        <v>875</v>
      </c>
      <c r="V94" s="42">
        <v>873</v>
      </c>
      <c r="W94" s="36">
        <v>874</v>
      </c>
      <c r="X94" s="36">
        <v>866</v>
      </c>
      <c r="Y94" s="36">
        <v>859</v>
      </c>
      <c r="Z94" s="42">
        <v>859</v>
      </c>
      <c r="AA94" s="70"/>
      <c r="AB94" s="42">
        <v>815</v>
      </c>
      <c r="AC94" s="42">
        <v>814</v>
      </c>
      <c r="AD94" s="42">
        <v>814</v>
      </c>
      <c r="AE94" s="42">
        <v>819</v>
      </c>
      <c r="AF94" s="42">
        <v>853</v>
      </c>
      <c r="AG94" s="42">
        <v>870</v>
      </c>
      <c r="AH94" s="42">
        <v>872</v>
      </c>
      <c r="AI94" s="42">
        <v>873</v>
      </c>
      <c r="AJ94" s="42">
        <v>942</v>
      </c>
      <c r="AK94" s="42">
        <v>938</v>
      </c>
      <c r="AL94" s="42">
        <v>933</v>
      </c>
      <c r="AM94" s="42">
        <v>928</v>
      </c>
      <c r="AN94" s="217"/>
      <c r="AO94" s="42">
        <v>925</v>
      </c>
      <c r="AP94" s="42">
        <v>923</v>
      </c>
      <c r="AQ94" s="42">
        <v>929</v>
      </c>
      <c r="AR94" s="42">
        <v>927</v>
      </c>
      <c r="AS94" s="42">
        <v>925</v>
      </c>
      <c r="AT94" s="42">
        <v>914</v>
      </c>
      <c r="AU94" s="42">
        <v>911</v>
      </c>
      <c r="AV94" s="42">
        <v>933</v>
      </c>
      <c r="AW94" s="42">
        <v>927</v>
      </c>
      <c r="AX94" s="42">
        <v>927</v>
      </c>
      <c r="AY94" s="42">
        <v>949</v>
      </c>
      <c r="AZ94" s="42">
        <v>962</v>
      </c>
      <c r="BA94" s="217"/>
      <c r="BB94" s="42">
        <v>992</v>
      </c>
      <c r="BC94" s="42">
        <v>1004</v>
      </c>
      <c r="BD94" s="42">
        <v>1021</v>
      </c>
      <c r="BE94" s="42">
        <v>1046</v>
      </c>
      <c r="BF94" s="42">
        <v>1045</v>
      </c>
      <c r="BG94" s="42">
        <v>1041</v>
      </c>
      <c r="BH94" s="42">
        <v>1037</v>
      </c>
      <c r="BI94" s="42">
        <v>1033</v>
      </c>
      <c r="BJ94" s="42">
        <v>1065</v>
      </c>
      <c r="BK94" s="42">
        <v>1058</v>
      </c>
      <c r="BL94" s="42">
        <v>1044</v>
      </c>
      <c r="BM94" s="42">
        <v>1042</v>
      </c>
      <c r="BN94" s="217"/>
      <c r="BO94" s="42">
        <v>1036</v>
      </c>
      <c r="BP94" s="42">
        <v>1054</v>
      </c>
      <c r="BQ94" s="42">
        <v>1050</v>
      </c>
      <c r="BR94" s="42">
        <v>1058</v>
      </c>
      <c r="BS94" s="42">
        <v>1058</v>
      </c>
      <c r="BT94" s="42">
        <v>1074</v>
      </c>
      <c r="BU94" s="42">
        <v>1072</v>
      </c>
      <c r="BV94" s="42">
        <v>1067</v>
      </c>
      <c r="BW94" s="42">
        <v>1059</v>
      </c>
      <c r="BX94" s="42">
        <v>1055</v>
      </c>
      <c r="BY94" s="42">
        <v>1067</v>
      </c>
      <c r="BZ94" s="42">
        <v>1066</v>
      </c>
      <c r="CA94" s="217"/>
      <c r="CB94" s="42">
        <v>1059</v>
      </c>
      <c r="CC94" s="42">
        <v>1072</v>
      </c>
      <c r="CD94" s="42">
        <v>1072</v>
      </c>
      <c r="CE94" s="42">
        <v>1079</v>
      </c>
      <c r="CF94" s="42">
        <v>1080</v>
      </c>
      <c r="CG94" s="42">
        <v>1075</v>
      </c>
      <c r="CH94" s="42">
        <v>1069</v>
      </c>
      <c r="CI94" s="42">
        <v>1074</v>
      </c>
      <c r="CJ94" s="42">
        <v>1070</v>
      </c>
      <c r="CK94" s="42">
        <v>1065</v>
      </c>
      <c r="CL94" s="42">
        <v>1063</v>
      </c>
      <c r="CM94" s="42">
        <v>1060</v>
      </c>
      <c r="CN94" s="217"/>
      <c r="CO94" s="42">
        <v>1051</v>
      </c>
      <c r="CP94" s="42">
        <v>1049</v>
      </c>
      <c r="CQ94" s="42">
        <v>1045</v>
      </c>
      <c r="CR94" s="42">
        <v>1041</v>
      </c>
      <c r="CS94" s="42">
        <v>1036</v>
      </c>
      <c r="CT94" s="42">
        <v>1035</v>
      </c>
      <c r="CU94" s="42">
        <v>1029</v>
      </c>
      <c r="CV94" s="42">
        <v>1026</v>
      </c>
      <c r="CW94" s="42">
        <v>1025</v>
      </c>
      <c r="CX94" s="42">
        <v>1021</v>
      </c>
      <c r="CY94" s="42">
        <v>1019</v>
      </c>
      <c r="CZ94" s="42">
        <v>1018</v>
      </c>
      <c r="DA94" s="217"/>
      <c r="DB94" s="42">
        <v>1014</v>
      </c>
      <c r="DC94" s="42">
        <v>1011</v>
      </c>
      <c r="DD94" s="42">
        <v>1008</v>
      </c>
      <c r="DE94" s="42">
        <v>1001</v>
      </c>
      <c r="DF94" s="42">
        <v>1000</v>
      </c>
      <c r="DG94" s="42">
        <v>996</v>
      </c>
      <c r="DH94" s="42">
        <v>994</v>
      </c>
      <c r="DI94" s="42">
        <v>992</v>
      </c>
      <c r="DJ94" s="42">
        <v>991</v>
      </c>
      <c r="DK94" s="42">
        <v>988</v>
      </c>
      <c r="DL94" s="42">
        <v>984</v>
      </c>
      <c r="DM94" s="42">
        <v>981</v>
      </c>
      <c r="DN94" s="217"/>
      <c r="DO94" s="42">
        <v>979</v>
      </c>
      <c r="DP94" s="42">
        <v>977</v>
      </c>
      <c r="DQ94" s="42">
        <v>972</v>
      </c>
      <c r="DR94" s="42">
        <v>972</v>
      </c>
      <c r="DS94" s="42">
        <v>972</v>
      </c>
      <c r="DT94" s="42">
        <v>972</v>
      </c>
      <c r="DU94" s="42">
        <v>968</v>
      </c>
      <c r="DV94" s="42">
        <v>961</v>
      </c>
      <c r="DW94" s="42">
        <v>956</v>
      </c>
      <c r="DX94" s="42">
        <v>946</v>
      </c>
      <c r="DY94" s="42">
        <v>946</v>
      </c>
      <c r="DZ94" s="42">
        <v>942</v>
      </c>
      <c r="EA94" s="217"/>
      <c r="EB94" s="42">
        <v>940</v>
      </c>
      <c r="EC94" s="42">
        <v>939</v>
      </c>
      <c r="ED94" s="42">
        <v>932</v>
      </c>
      <c r="EE94" s="42">
        <v>931</v>
      </c>
      <c r="EF94" s="42"/>
      <c r="EG94" s="42"/>
      <c r="EH94" s="42"/>
      <c r="EI94" s="42"/>
      <c r="EJ94" s="42"/>
      <c r="EK94" s="42"/>
      <c r="EL94" s="42"/>
      <c r="EM94" s="42"/>
      <c r="EN94" s="217"/>
    </row>
    <row r="95" spans="1:144" s="201" customFormat="1" x14ac:dyDescent="0.2">
      <c r="A95" s="59" t="s">
        <v>57</v>
      </c>
      <c r="B95" s="36">
        <v>943</v>
      </c>
      <c r="C95" s="36">
        <v>944</v>
      </c>
      <c r="D95" s="36">
        <v>947</v>
      </c>
      <c r="E95" s="36">
        <v>943</v>
      </c>
      <c r="F95" s="36">
        <v>969</v>
      </c>
      <c r="G95" s="36">
        <v>967</v>
      </c>
      <c r="H95" s="36">
        <v>981</v>
      </c>
      <c r="I95" s="36">
        <v>1010</v>
      </c>
      <c r="J95" s="36">
        <v>1024</v>
      </c>
      <c r="K95" s="36">
        <v>1048</v>
      </c>
      <c r="L95" s="36">
        <v>1053</v>
      </c>
      <c r="M95" s="36">
        <v>1059</v>
      </c>
      <c r="N95" s="70"/>
      <c r="O95" s="36">
        <v>1060</v>
      </c>
      <c r="P95" s="36">
        <v>1056</v>
      </c>
      <c r="Q95" s="36">
        <v>1055</v>
      </c>
      <c r="R95" s="36">
        <v>1051</v>
      </c>
      <c r="S95" s="36">
        <v>1060</v>
      </c>
      <c r="T95" s="36">
        <v>1058</v>
      </c>
      <c r="U95" s="36">
        <v>1059</v>
      </c>
      <c r="V95" s="42">
        <v>1057</v>
      </c>
      <c r="W95" s="36">
        <v>1054</v>
      </c>
      <c r="X95" s="36">
        <v>1050</v>
      </c>
      <c r="Y95" s="36">
        <v>1048</v>
      </c>
      <c r="Z95" s="42">
        <v>1043</v>
      </c>
      <c r="AA95" s="70"/>
      <c r="AB95" s="42">
        <v>1044</v>
      </c>
      <c r="AC95" s="42">
        <v>1043</v>
      </c>
      <c r="AD95" s="42">
        <v>1041</v>
      </c>
      <c r="AE95" s="42">
        <v>1043</v>
      </c>
      <c r="AF95" s="42">
        <v>1087</v>
      </c>
      <c r="AG95" s="42">
        <v>1092</v>
      </c>
      <c r="AH95" s="42">
        <v>1101</v>
      </c>
      <c r="AI95" s="42">
        <v>1101</v>
      </c>
      <c r="AJ95" s="42">
        <v>1135</v>
      </c>
      <c r="AK95" s="42">
        <v>1134</v>
      </c>
      <c r="AL95" s="42">
        <v>1130</v>
      </c>
      <c r="AM95" s="42">
        <v>1129</v>
      </c>
      <c r="AN95" s="217"/>
      <c r="AO95" s="42">
        <v>1126</v>
      </c>
      <c r="AP95" s="42">
        <v>1124</v>
      </c>
      <c r="AQ95" s="42">
        <v>1121</v>
      </c>
      <c r="AR95" s="42">
        <v>1118</v>
      </c>
      <c r="AS95" s="42">
        <v>1119</v>
      </c>
      <c r="AT95" s="42">
        <v>1107</v>
      </c>
      <c r="AU95" s="42">
        <v>1104</v>
      </c>
      <c r="AV95" s="42">
        <v>1124</v>
      </c>
      <c r="AW95" s="42">
        <v>1121</v>
      </c>
      <c r="AX95" s="42">
        <v>1142</v>
      </c>
      <c r="AY95" s="42">
        <v>1162</v>
      </c>
      <c r="AZ95" s="42">
        <v>1163</v>
      </c>
      <c r="BA95" s="217"/>
      <c r="BB95" s="42">
        <v>1167</v>
      </c>
      <c r="BC95" s="42">
        <v>1170</v>
      </c>
      <c r="BD95" s="42">
        <v>1223</v>
      </c>
      <c r="BE95" s="42">
        <v>1317</v>
      </c>
      <c r="BF95" s="42">
        <v>1315</v>
      </c>
      <c r="BG95" s="42">
        <v>1321</v>
      </c>
      <c r="BH95" s="42">
        <v>1312</v>
      </c>
      <c r="BI95" s="42">
        <v>1304</v>
      </c>
      <c r="BJ95" s="42">
        <v>1316</v>
      </c>
      <c r="BK95" s="42">
        <v>1309</v>
      </c>
      <c r="BL95" s="42">
        <v>1298</v>
      </c>
      <c r="BM95" s="42">
        <v>1293</v>
      </c>
      <c r="BN95" s="217"/>
      <c r="BO95" s="42">
        <v>1283</v>
      </c>
      <c r="BP95" s="42">
        <v>1306</v>
      </c>
      <c r="BQ95" s="42">
        <v>1306</v>
      </c>
      <c r="BR95" s="42">
        <v>1351</v>
      </c>
      <c r="BS95" s="42">
        <v>1351</v>
      </c>
      <c r="BT95" s="42">
        <v>1370</v>
      </c>
      <c r="BU95" s="42">
        <v>1369</v>
      </c>
      <c r="BV95" s="42">
        <v>1364</v>
      </c>
      <c r="BW95" s="42">
        <v>1363</v>
      </c>
      <c r="BX95" s="42">
        <v>1367</v>
      </c>
      <c r="BY95" s="42">
        <v>1390</v>
      </c>
      <c r="BZ95" s="42">
        <v>1377</v>
      </c>
      <c r="CA95" s="217"/>
      <c r="CB95" s="42">
        <v>1364</v>
      </c>
      <c r="CC95" s="42">
        <v>1451</v>
      </c>
      <c r="CD95" s="42">
        <v>1461</v>
      </c>
      <c r="CE95" s="42">
        <v>1485</v>
      </c>
      <c r="CF95" s="42">
        <v>1488</v>
      </c>
      <c r="CG95" s="42">
        <v>1477</v>
      </c>
      <c r="CH95" s="42">
        <v>1470</v>
      </c>
      <c r="CI95" s="42">
        <v>1486</v>
      </c>
      <c r="CJ95" s="42">
        <v>1471</v>
      </c>
      <c r="CK95" s="42">
        <v>1462</v>
      </c>
      <c r="CL95" s="42">
        <v>1468</v>
      </c>
      <c r="CM95" s="42">
        <v>1456</v>
      </c>
      <c r="CN95" s="217"/>
      <c r="CO95" s="42">
        <v>1454</v>
      </c>
      <c r="CP95" s="42">
        <v>1459</v>
      </c>
      <c r="CQ95" s="42">
        <v>1457</v>
      </c>
      <c r="CR95" s="42">
        <v>1451</v>
      </c>
      <c r="CS95" s="42">
        <v>1453</v>
      </c>
      <c r="CT95" s="42">
        <v>1446</v>
      </c>
      <c r="CU95" s="42">
        <v>1438</v>
      </c>
      <c r="CV95" s="42">
        <v>1435</v>
      </c>
      <c r="CW95" s="42">
        <v>1427</v>
      </c>
      <c r="CX95" s="42">
        <v>1426</v>
      </c>
      <c r="CY95" s="42">
        <v>1421</v>
      </c>
      <c r="CZ95" s="42">
        <v>1422</v>
      </c>
      <c r="DA95" s="217"/>
      <c r="DB95" s="42">
        <v>1415</v>
      </c>
      <c r="DC95" s="42">
        <v>1419</v>
      </c>
      <c r="DD95" s="42">
        <v>1416</v>
      </c>
      <c r="DE95" s="42">
        <v>1403</v>
      </c>
      <c r="DF95" s="42">
        <v>1405</v>
      </c>
      <c r="DG95" s="42">
        <v>1403</v>
      </c>
      <c r="DH95" s="42">
        <v>1402</v>
      </c>
      <c r="DI95" s="42">
        <v>1395</v>
      </c>
      <c r="DJ95" s="42">
        <v>1389</v>
      </c>
      <c r="DK95" s="42">
        <v>1387</v>
      </c>
      <c r="DL95" s="42">
        <v>1385</v>
      </c>
      <c r="DM95" s="42">
        <v>1381</v>
      </c>
      <c r="DN95" s="217"/>
      <c r="DO95" s="42">
        <v>1375</v>
      </c>
      <c r="DP95" s="42">
        <v>1372</v>
      </c>
      <c r="DQ95" s="42">
        <v>1368</v>
      </c>
      <c r="DR95" s="42">
        <v>1364</v>
      </c>
      <c r="DS95" s="42">
        <v>1362</v>
      </c>
      <c r="DT95" s="42">
        <v>1359</v>
      </c>
      <c r="DU95" s="42">
        <v>1353</v>
      </c>
      <c r="DV95" s="42">
        <v>1345</v>
      </c>
      <c r="DW95" s="42">
        <v>1342</v>
      </c>
      <c r="DX95" s="42">
        <v>1337</v>
      </c>
      <c r="DY95" s="42">
        <v>1333</v>
      </c>
      <c r="DZ95" s="42">
        <v>1328</v>
      </c>
      <c r="EA95" s="217"/>
      <c r="EB95" s="42">
        <v>1327</v>
      </c>
      <c r="EC95" s="42">
        <v>1325</v>
      </c>
      <c r="ED95" s="42">
        <v>1320</v>
      </c>
      <c r="EE95" s="42">
        <v>1310</v>
      </c>
      <c r="EF95" s="42"/>
      <c r="EG95" s="42"/>
      <c r="EH95" s="42"/>
      <c r="EI95" s="42"/>
      <c r="EJ95" s="42"/>
      <c r="EK95" s="42"/>
      <c r="EL95" s="42"/>
      <c r="EM95" s="42"/>
      <c r="EN95" s="217"/>
    </row>
    <row r="96" spans="1:144" s="201" customFormat="1" x14ac:dyDescent="0.2">
      <c r="A96" s="59" t="s">
        <v>58</v>
      </c>
      <c r="B96" s="36">
        <v>656</v>
      </c>
      <c r="C96" s="36">
        <v>657</v>
      </c>
      <c r="D96" s="36">
        <v>691</v>
      </c>
      <c r="E96" s="36">
        <v>692</v>
      </c>
      <c r="F96" s="36">
        <v>690</v>
      </c>
      <c r="G96" s="36">
        <v>690</v>
      </c>
      <c r="H96" s="36">
        <v>687</v>
      </c>
      <c r="I96" s="36">
        <v>731</v>
      </c>
      <c r="J96" s="36">
        <v>742</v>
      </c>
      <c r="K96" s="36">
        <v>743</v>
      </c>
      <c r="L96" s="36">
        <v>768</v>
      </c>
      <c r="M96" s="36">
        <v>766</v>
      </c>
      <c r="N96" s="70"/>
      <c r="O96" s="36">
        <v>763</v>
      </c>
      <c r="P96" s="36">
        <v>762</v>
      </c>
      <c r="Q96" s="36">
        <v>760</v>
      </c>
      <c r="R96" s="36">
        <v>760</v>
      </c>
      <c r="S96" s="36">
        <v>763</v>
      </c>
      <c r="T96" s="36">
        <v>758</v>
      </c>
      <c r="U96" s="36">
        <v>757</v>
      </c>
      <c r="V96" s="42">
        <v>753</v>
      </c>
      <c r="W96" s="36">
        <v>756</v>
      </c>
      <c r="X96" s="36">
        <v>757</v>
      </c>
      <c r="Y96" s="36">
        <v>765</v>
      </c>
      <c r="Z96" s="42">
        <v>764</v>
      </c>
      <c r="AA96" s="70"/>
      <c r="AB96" s="42">
        <v>764</v>
      </c>
      <c r="AC96" s="42">
        <v>758</v>
      </c>
      <c r="AD96" s="42">
        <v>755</v>
      </c>
      <c r="AE96" s="42">
        <v>753</v>
      </c>
      <c r="AF96" s="42">
        <v>810</v>
      </c>
      <c r="AG96" s="42">
        <v>810</v>
      </c>
      <c r="AH96" s="42">
        <v>810</v>
      </c>
      <c r="AI96" s="42">
        <v>809</v>
      </c>
      <c r="AJ96" s="42">
        <v>870</v>
      </c>
      <c r="AK96" s="42">
        <v>869</v>
      </c>
      <c r="AL96" s="42">
        <v>867</v>
      </c>
      <c r="AM96" s="42">
        <v>863</v>
      </c>
      <c r="AN96" s="217"/>
      <c r="AO96" s="42">
        <v>863</v>
      </c>
      <c r="AP96" s="42">
        <v>860</v>
      </c>
      <c r="AQ96" s="42">
        <v>861</v>
      </c>
      <c r="AR96" s="42">
        <v>857</v>
      </c>
      <c r="AS96" s="42">
        <v>856</v>
      </c>
      <c r="AT96" s="42">
        <v>848</v>
      </c>
      <c r="AU96" s="42">
        <v>845</v>
      </c>
      <c r="AV96" s="42">
        <v>871</v>
      </c>
      <c r="AW96" s="42">
        <v>866</v>
      </c>
      <c r="AX96" s="42">
        <v>883</v>
      </c>
      <c r="AY96" s="42">
        <v>914</v>
      </c>
      <c r="AZ96" s="42">
        <v>928</v>
      </c>
      <c r="BA96" s="217"/>
      <c r="BB96" s="42">
        <v>963</v>
      </c>
      <c r="BC96" s="42">
        <v>973</v>
      </c>
      <c r="BD96" s="42">
        <v>981</v>
      </c>
      <c r="BE96" s="42">
        <v>990</v>
      </c>
      <c r="BF96" s="42">
        <v>987</v>
      </c>
      <c r="BG96" s="42">
        <v>986</v>
      </c>
      <c r="BH96" s="42">
        <v>984</v>
      </c>
      <c r="BI96" s="42">
        <v>980</v>
      </c>
      <c r="BJ96" s="42">
        <v>984</v>
      </c>
      <c r="BK96" s="42">
        <v>982</v>
      </c>
      <c r="BL96" s="42">
        <v>980</v>
      </c>
      <c r="BM96" s="42">
        <v>977</v>
      </c>
      <c r="BN96" s="217"/>
      <c r="BO96" s="42">
        <v>969</v>
      </c>
      <c r="BP96" s="42">
        <v>986</v>
      </c>
      <c r="BQ96" s="42">
        <v>987</v>
      </c>
      <c r="BR96" s="42">
        <v>1015</v>
      </c>
      <c r="BS96" s="42">
        <v>1012</v>
      </c>
      <c r="BT96" s="42">
        <v>1035</v>
      </c>
      <c r="BU96" s="42">
        <v>1033</v>
      </c>
      <c r="BV96" s="42">
        <v>1031</v>
      </c>
      <c r="BW96" s="42">
        <v>1029</v>
      </c>
      <c r="BX96" s="42">
        <v>1031</v>
      </c>
      <c r="BY96" s="42">
        <v>1058</v>
      </c>
      <c r="BZ96" s="42">
        <v>1057</v>
      </c>
      <c r="CA96" s="217"/>
      <c r="CB96" s="42">
        <v>1052</v>
      </c>
      <c r="CC96" s="42">
        <v>1068</v>
      </c>
      <c r="CD96" s="42">
        <v>1077</v>
      </c>
      <c r="CE96" s="42">
        <v>1078</v>
      </c>
      <c r="CF96" s="42">
        <v>1083</v>
      </c>
      <c r="CG96" s="42">
        <v>1079</v>
      </c>
      <c r="CH96" s="42">
        <v>1069</v>
      </c>
      <c r="CI96" s="42">
        <v>1070</v>
      </c>
      <c r="CJ96" s="42">
        <v>1065</v>
      </c>
      <c r="CK96" s="42">
        <v>1067</v>
      </c>
      <c r="CL96" s="42">
        <v>1065</v>
      </c>
      <c r="CM96" s="42">
        <v>1063</v>
      </c>
      <c r="CN96" s="217"/>
      <c r="CO96" s="42">
        <v>1061</v>
      </c>
      <c r="CP96" s="42">
        <v>1061</v>
      </c>
      <c r="CQ96" s="42">
        <v>1057</v>
      </c>
      <c r="CR96" s="42">
        <v>1052</v>
      </c>
      <c r="CS96" s="42">
        <v>1052</v>
      </c>
      <c r="CT96" s="42">
        <v>1049</v>
      </c>
      <c r="CU96" s="42">
        <v>1046</v>
      </c>
      <c r="CV96" s="42">
        <v>1051</v>
      </c>
      <c r="CW96" s="42">
        <v>1046</v>
      </c>
      <c r="CX96" s="42">
        <v>1043</v>
      </c>
      <c r="CY96" s="42">
        <v>1036</v>
      </c>
      <c r="CZ96" s="42">
        <v>1035</v>
      </c>
      <c r="DA96" s="217"/>
      <c r="DB96" s="42">
        <v>1031</v>
      </c>
      <c r="DC96" s="42">
        <v>1053</v>
      </c>
      <c r="DD96" s="42">
        <v>1052</v>
      </c>
      <c r="DE96" s="42">
        <v>1051</v>
      </c>
      <c r="DF96" s="42">
        <v>1050</v>
      </c>
      <c r="DG96" s="42">
        <v>1053</v>
      </c>
      <c r="DH96" s="42">
        <v>1053</v>
      </c>
      <c r="DI96" s="42">
        <v>1050</v>
      </c>
      <c r="DJ96" s="42">
        <v>1065</v>
      </c>
      <c r="DK96" s="42">
        <v>1077</v>
      </c>
      <c r="DL96" s="42">
        <v>1075</v>
      </c>
      <c r="DM96" s="42">
        <v>1071</v>
      </c>
      <c r="DN96" s="217"/>
      <c r="DO96" s="42">
        <v>1067</v>
      </c>
      <c r="DP96" s="42">
        <v>1066</v>
      </c>
      <c r="DQ96" s="42">
        <v>1065</v>
      </c>
      <c r="DR96" s="42">
        <v>1065</v>
      </c>
      <c r="DS96" s="42">
        <v>1062</v>
      </c>
      <c r="DT96" s="42">
        <v>1060</v>
      </c>
      <c r="DU96" s="42">
        <v>1057</v>
      </c>
      <c r="DV96" s="42">
        <v>1072</v>
      </c>
      <c r="DW96" s="42">
        <v>1072</v>
      </c>
      <c r="DX96" s="42">
        <v>1079</v>
      </c>
      <c r="DY96" s="42">
        <v>1076</v>
      </c>
      <c r="DZ96" s="42">
        <v>1071</v>
      </c>
      <c r="EA96" s="217"/>
      <c r="EB96" s="42">
        <v>1095</v>
      </c>
      <c r="EC96" s="42">
        <v>1131</v>
      </c>
      <c r="ED96" s="42">
        <v>1131</v>
      </c>
      <c r="EE96" s="42">
        <v>1126</v>
      </c>
      <c r="EF96" s="42"/>
      <c r="EG96" s="42"/>
      <c r="EH96" s="42"/>
      <c r="EI96" s="42"/>
      <c r="EJ96" s="42"/>
      <c r="EK96" s="42"/>
      <c r="EL96" s="42"/>
      <c r="EM96" s="42"/>
      <c r="EN96" s="217"/>
    </row>
    <row r="97" spans="1:144" s="201" customFormat="1" x14ac:dyDescent="0.2">
      <c r="A97" s="59" t="s">
        <v>59</v>
      </c>
      <c r="B97" s="36">
        <v>602</v>
      </c>
      <c r="C97" s="36">
        <v>595</v>
      </c>
      <c r="D97" s="36">
        <v>631</v>
      </c>
      <c r="E97" s="36">
        <v>627</v>
      </c>
      <c r="F97" s="36">
        <v>660</v>
      </c>
      <c r="G97" s="36">
        <v>662</v>
      </c>
      <c r="H97" s="36">
        <v>678</v>
      </c>
      <c r="I97" s="36">
        <v>713</v>
      </c>
      <c r="J97" s="36">
        <v>716</v>
      </c>
      <c r="K97" s="36">
        <v>717</v>
      </c>
      <c r="L97" s="36">
        <v>747</v>
      </c>
      <c r="M97" s="36">
        <v>745</v>
      </c>
      <c r="N97" s="70"/>
      <c r="O97" s="36">
        <v>750</v>
      </c>
      <c r="P97" s="36">
        <v>749</v>
      </c>
      <c r="Q97" s="36">
        <v>745</v>
      </c>
      <c r="R97" s="36">
        <v>741</v>
      </c>
      <c r="S97" s="36">
        <v>763</v>
      </c>
      <c r="T97" s="36">
        <v>762</v>
      </c>
      <c r="U97" s="36">
        <v>759</v>
      </c>
      <c r="V97" s="42">
        <v>756</v>
      </c>
      <c r="W97" s="36">
        <v>757</v>
      </c>
      <c r="X97" s="36">
        <v>750</v>
      </c>
      <c r="Y97" s="36">
        <v>751</v>
      </c>
      <c r="Z97" s="42">
        <v>749</v>
      </c>
      <c r="AA97" s="70"/>
      <c r="AB97" s="42">
        <v>749</v>
      </c>
      <c r="AC97" s="42">
        <v>743</v>
      </c>
      <c r="AD97" s="42">
        <v>743</v>
      </c>
      <c r="AE97" s="42">
        <v>740</v>
      </c>
      <c r="AF97" s="42">
        <v>788</v>
      </c>
      <c r="AG97" s="42">
        <v>792</v>
      </c>
      <c r="AH97" s="42">
        <v>799</v>
      </c>
      <c r="AI97" s="42">
        <v>798</v>
      </c>
      <c r="AJ97" s="42">
        <v>934</v>
      </c>
      <c r="AK97" s="42">
        <v>930</v>
      </c>
      <c r="AL97" s="42">
        <v>924</v>
      </c>
      <c r="AM97" s="42">
        <v>915</v>
      </c>
      <c r="AN97" s="217"/>
      <c r="AO97" s="42">
        <v>908</v>
      </c>
      <c r="AP97" s="42">
        <v>906</v>
      </c>
      <c r="AQ97" s="42">
        <v>914</v>
      </c>
      <c r="AR97" s="42">
        <v>908</v>
      </c>
      <c r="AS97" s="42">
        <v>910</v>
      </c>
      <c r="AT97" s="42">
        <v>901</v>
      </c>
      <c r="AU97" s="42">
        <v>894</v>
      </c>
      <c r="AV97" s="42">
        <v>973</v>
      </c>
      <c r="AW97" s="42">
        <v>967</v>
      </c>
      <c r="AX97" s="42">
        <v>976</v>
      </c>
      <c r="AY97" s="42">
        <v>1024</v>
      </c>
      <c r="AZ97" s="42">
        <v>1028</v>
      </c>
      <c r="BA97" s="217"/>
      <c r="BB97" s="42">
        <v>1043</v>
      </c>
      <c r="BC97" s="42">
        <v>1071</v>
      </c>
      <c r="BD97" s="42">
        <v>1095</v>
      </c>
      <c r="BE97" s="42">
        <v>1125</v>
      </c>
      <c r="BF97" s="42">
        <v>1118</v>
      </c>
      <c r="BG97" s="42">
        <v>1118</v>
      </c>
      <c r="BH97" s="42">
        <v>1114</v>
      </c>
      <c r="BI97" s="42">
        <v>1106</v>
      </c>
      <c r="BJ97" s="42">
        <v>1107</v>
      </c>
      <c r="BK97" s="42">
        <v>1092</v>
      </c>
      <c r="BL97" s="42">
        <v>1080</v>
      </c>
      <c r="BM97" s="42">
        <v>1076</v>
      </c>
      <c r="BN97" s="217"/>
      <c r="BO97" s="42">
        <v>1065</v>
      </c>
      <c r="BP97" s="42">
        <v>1078</v>
      </c>
      <c r="BQ97" s="42">
        <v>1075</v>
      </c>
      <c r="BR97" s="42">
        <v>1101</v>
      </c>
      <c r="BS97" s="42">
        <v>1094</v>
      </c>
      <c r="BT97" s="42">
        <v>1115</v>
      </c>
      <c r="BU97" s="42">
        <v>1112</v>
      </c>
      <c r="BV97" s="42">
        <v>1104</v>
      </c>
      <c r="BW97" s="42">
        <v>1097</v>
      </c>
      <c r="BX97" s="42">
        <v>1096</v>
      </c>
      <c r="BY97" s="42">
        <v>1135</v>
      </c>
      <c r="BZ97" s="42">
        <v>1139</v>
      </c>
      <c r="CA97" s="217"/>
      <c r="CB97" s="42">
        <v>1127</v>
      </c>
      <c r="CC97" s="42">
        <v>1155</v>
      </c>
      <c r="CD97" s="42">
        <v>1169</v>
      </c>
      <c r="CE97" s="42">
        <v>1169</v>
      </c>
      <c r="CF97" s="42">
        <v>1173</v>
      </c>
      <c r="CG97" s="42">
        <v>1168</v>
      </c>
      <c r="CH97" s="42">
        <v>1163</v>
      </c>
      <c r="CI97" s="42">
        <v>1177</v>
      </c>
      <c r="CJ97" s="42">
        <v>1168</v>
      </c>
      <c r="CK97" s="42">
        <v>1159</v>
      </c>
      <c r="CL97" s="42">
        <v>1167</v>
      </c>
      <c r="CM97" s="42">
        <v>1160</v>
      </c>
      <c r="CN97" s="217"/>
      <c r="CO97" s="42">
        <v>1149</v>
      </c>
      <c r="CP97" s="42">
        <v>1151</v>
      </c>
      <c r="CQ97" s="42">
        <v>1151</v>
      </c>
      <c r="CR97" s="42">
        <v>1147</v>
      </c>
      <c r="CS97" s="42">
        <v>1146</v>
      </c>
      <c r="CT97" s="42">
        <v>1144</v>
      </c>
      <c r="CU97" s="42">
        <v>1138</v>
      </c>
      <c r="CV97" s="42">
        <v>1136</v>
      </c>
      <c r="CW97" s="42">
        <v>1132</v>
      </c>
      <c r="CX97" s="42">
        <v>1130</v>
      </c>
      <c r="CY97" s="42">
        <v>1123</v>
      </c>
      <c r="CZ97" s="42">
        <v>1122</v>
      </c>
      <c r="DA97" s="217"/>
      <c r="DB97" s="42">
        <v>1116</v>
      </c>
      <c r="DC97" s="42">
        <v>1162</v>
      </c>
      <c r="DD97" s="42">
        <v>1161</v>
      </c>
      <c r="DE97" s="42">
        <v>1163</v>
      </c>
      <c r="DF97" s="42">
        <v>1163</v>
      </c>
      <c r="DG97" s="42">
        <v>1169</v>
      </c>
      <c r="DH97" s="42">
        <v>1167</v>
      </c>
      <c r="DI97" s="42">
        <v>1159</v>
      </c>
      <c r="DJ97" s="42">
        <v>1171</v>
      </c>
      <c r="DK97" s="42">
        <v>1175</v>
      </c>
      <c r="DL97" s="42">
        <v>1162</v>
      </c>
      <c r="DM97" s="42">
        <v>1154</v>
      </c>
      <c r="DN97" s="217"/>
      <c r="DO97" s="42">
        <v>1152</v>
      </c>
      <c r="DP97" s="42">
        <v>1149</v>
      </c>
      <c r="DQ97" s="42">
        <v>1144</v>
      </c>
      <c r="DR97" s="42">
        <v>1141</v>
      </c>
      <c r="DS97" s="42">
        <v>1140</v>
      </c>
      <c r="DT97" s="42">
        <v>1136</v>
      </c>
      <c r="DU97" s="42">
        <v>1125</v>
      </c>
      <c r="DV97" s="42">
        <v>1149</v>
      </c>
      <c r="DW97" s="42">
        <v>1156</v>
      </c>
      <c r="DX97" s="42">
        <v>1168</v>
      </c>
      <c r="DY97" s="42">
        <v>1162</v>
      </c>
      <c r="DZ97" s="42">
        <v>1156</v>
      </c>
      <c r="EA97" s="217"/>
      <c r="EB97" s="42">
        <v>1180</v>
      </c>
      <c r="EC97" s="42">
        <v>1196</v>
      </c>
      <c r="ED97" s="42">
        <v>1191</v>
      </c>
      <c r="EE97" s="42">
        <v>1182</v>
      </c>
      <c r="EF97" s="42"/>
      <c r="EG97" s="42"/>
      <c r="EH97" s="42"/>
      <c r="EI97" s="42"/>
      <c r="EJ97" s="42"/>
      <c r="EK97" s="42"/>
      <c r="EL97" s="42"/>
      <c r="EM97" s="42"/>
      <c r="EN97" s="217"/>
    </row>
    <row r="98" spans="1:144" x14ac:dyDescent="0.2">
      <c r="A98" s="59" t="s">
        <v>60</v>
      </c>
      <c r="B98" s="36">
        <v>1012</v>
      </c>
      <c r="C98" s="36">
        <v>925</v>
      </c>
      <c r="D98" s="36">
        <v>821</v>
      </c>
      <c r="E98" s="36">
        <v>843</v>
      </c>
      <c r="F98" s="36">
        <v>799</v>
      </c>
      <c r="G98" s="36">
        <v>793</v>
      </c>
      <c r="H98" s="36">
        <v>696</v>
      </c>
      <c r="I98" s="36">
        <v>476</v>
      </c>
      <c r="J98" s="36">
        <v>374</v>
      </c>
      <c r="K98" s="36">
        <v>345</v>
      </c>
      <c r="L98" s="36">
        <v>153</v>
      </c>
      <c r="M98" s="36">
        <v>112</v>
      </c>
      <c r="N98" s="70"/>
      <c r="O98" s="36">
        <v>106</v>
      </c>
      <c r="P98" s="36">
        <v>104</v>
      </c>
      <c r="Q98" s="36">
        <v>104</v>
      </c>
      <c r="R98" s="36">
        <v>103</v>
      </c>
      <c r="S98" s="36">
        <v>0</v>
      </c>
      <c r="T98" s="36">
        <v>0</v>
      </c>
      <c r="U98" s="36">
        <v>0</v>
      </c>
      <c r="V98" s="42">
        <v>0</v>
      </c>
      <c r="W98" s="36">
        <v>0</v>
      </c>
      <c r="X98" s="36">
        <v>0</v>
      </c>
      <c r="Y98" s="36">
        <v>32</v>
      </c>
      <c r="Z98" s="42">
        <v>133</v>
      </c>
      <c r="AA98" s="70"/>
      <c r="AB98" s="42">
        <v>299</v>
      </c>
      <c r="AC98" s="42">
        <v>373</v>
      </c>
      <c r="AD98" s="42">
        <v>462</v>
      </c>
      <c r="AE98" s="42">
        <v>660</v>
      </c>
      <c r="AF98" s="42">
        <v>616</v>
      </c>
      <c r="AG98" s="42">
        <v>564</v>
      </c>
      <c r="AH98" s="42">
        <v>485</v>
      </c>
      <c r="AI98" s="42">
        <v>471</v>
      </c>
      <c r="AJ98" s="42">
        <v>0</v>
      </c>
      <c r="AK98" s="42">
        <v>0</v>
      </c>
      <c r="AL98" s="42">
        <v>0</v>
      </c>
      <c r="AM98" s="42">
        <v>0</v>
      </c>
      <c r="AN98" s="217"/>
      <c r="AO98" s="42">
        <v>0</v>
      </c>
      <c r="AP98" s="42">
        <v>0</v>
      </c>
      <c r="AQ98" s="42">
        <v>0</v>
      </c>
      <c r="AR98" s="42">
        <v>188</v>
      </c>
      <c r="AS98" s="42">
        <v>188</v>
      </c>
      <c r="AT98" s="42">
        <v>285</v>
      </c>
      <c r="AU98" s="42">
        <v>330</v>
      </c>
      <c r="AV98" s="42">
        <v>422</v>
      </c>
      <c r="AW98" s="42">
        <v>593</v>
      </c>
      <c r="AX98" s="42">
        <v>658</v>
      </c>
      <c r="AY98" s="42">
        <v>620</v>
      </c>
      <c r="AZ98" s="42">
        <v>728</v>
      </c>
      <c r="BA98" s="217"/>
      <c r="BB98" s="42">
        <v>557</v>
      </c>
      <c r="BC98" s="42">
        <v>486</v>
      </c>
      <c r="BD98" s="42">
        <v>313</v>
      </c>
      <c r="BE98" s="42">
        <v>158</v>
      </c>
      <c r="BF98" s="42">
        <v>155</v>
      </c>
      <c r="BG98" s="42">
        <v>108</v>
      </c>
      <c r="BH98" s="42">
        <v>107</v>
      </c>
      <c r="BI98" s="42">
        <v>107</v>
      </c>
      <c r="BJ98" s="42">
        <v>10</v>
      </c>
      <c r="BK98" s="42">
        <v>149</v>
      </c>
      <c r="BL98" s="42">
        <v>148</v>
      </c>
      <c r="BM98" s="42">
        <v>327</v>
      </c>
      <c r="BN98" s="217"/>
      <c r="BO98" s="42">
        <v>317</v>
      </c>
      <c r="BP98" s="42">
        <v>375</v>
      </c>
      <c r="BQ98" s="42">
        <v>365</v>
      </c>
      <c r="BR98" s="42">
        <v>186</v>
      </c>
      <c r="BS98" s="42">
        <v>185</v>
      </c>
      <c r="BT98" s="42">
        <v>107</v>
      </c>
      <c r="BU98" s="42">
        <v>192</v>
      </c>
      <c r="BV98" s="42">
        <v>228</v>
      </c>
      <c r="BW98" s="42">
        <v>387</v>
      </c>
      <c r="BX98" s="42">
        <v>501</v>
      </c>
      <c r="BY98" s="42">
        <v>389</v>
      </c>
      <c r="BZ98" s="42">
        <v>475</v>
      </c>
      <c r="CA98" s="217"/>
      <c r="CB98" s="42">
        <v>492</v>
      </c>
      <c r="CC98" s="42">
        <v>290</v>
      </c>
      <c r="CD98" s="42">
        <v>193</v>
      </c>
      <c r="CE98" s="42">
        <v>173</v>
      </c>
      <c r="CF98" s="42">
        <v>129</v>
      </c>
      <c r="CG98" s="42">
        <v>128</v>
      </c>
      <c r="CH98" s="42">
        <v>178</v>
      </c>
      <c r="CI98" s="42">
        <v>77</v>
      </c>
      <c r="CJ98" s="42">
        <v>143</v>
      </c>
      <c r="CK98" s="42">
        <v>117</v>
      </c>
      <c r="CL98" s="42">
        <v>67</v>
      </c>
      <c r="CM98" s="42">
        <v>65</v>
      </c>
      <c r="CN98" s="217"/>
      <c r="CO98" s="42">
        <v>63</v>
      </c>
      <c r="CP98" s="42">
        <v>29</v>
      </c>
      <c r="CQ98" s="42">
        <v>29</v>
      </c>
      <c r="CR98" s="42">
        <v>53</v>
      </c>
      <c r="CS98" s="42">
        <v>52</v>
      </c>
      <c r="CT98" s="42">
        <v>52</v>
      </c>
      <c r="CU98" s="42">
        <v>48</v>
      </c>
      <c r="CV98" s="42">
        <v>45</v>
      </c>
      <c r="CW98" s="42">
        <v>163</v>
      </c>
      <c r="CX98" s="42">
        <v>141</v>
      </c>
      <c r="CY98" s="42">
        <v>164</v>
      </c>
      <c r="CZ98" s="42">
        <v>187</v>
      </c>
      <c r="DA98" s="217"/>
      <c r="DB98" s="42">
        <v>187</v>
      </c>
      <c r="DC98" s="42">
        <v>117</v>
      </c>
      <c r="DD98" s="42">
        <v>115</v>
      </c>
      <c r="DE98" s="42">
        <v>191</v>
      </c>
      <c r="DF98" s="42">
        <v>168</v>
      </c>
      <c r="DG98" s="42">
        <v>117</v>
      </c>
      <c r="DH98" s="42">
        <v>111</v>
      </c>
      <c r="DI98" s="42">
        <v>109</v>
      </c>
      <c r="DJ98" s="42">
        <v>36</v>
      </c>
      <c r="DK98" s="42">
        <v>0</v>
      </c>
      <c r="DL98" s="42">
        <v>0</v>
      </c>
      <c r="DM98" s="42">
        <v>0</v>
      </c>
      <c r="DN98" s="217"/>
      <c r="DO98" s="42">
        <v>0</v>
      </c>
      <c r="DP98" s="42">
        <v>0</v>
      </c>
      <c r="DQ98" s="42">
        <v>0</v>
      </c>
      <c r="DR98" s="42">
        <v>103</v>
      </c>
      <c r="DS98" s="42">
        <v>127</v>
      </c>
      <c r="DT98" s="42">
        <v>188</v>
      </c>
      <c r="DU98" s="42">
        <v>186</v>
      </c>
      <c r="DV98" s="42">
        <v>86</v>
      </c>
      <c r="DW98" s="42">
        <v>191</v>
      </c>
      <c r="DX98" s="42">
        <v>191</v>
      </c>
      <c r="DY98" s="42">
        <v>186</v>
      </c>
      <c r="DZ98" s="42">
        <v>182</v>
      </c>
      <c r="EA98" s="217"/>
      <c r="EB98" s="42">
        <v>100</v>
      </c>
      <c r="EC98" s="42">
        <v>70</v>
      </c>
      <c r="ED98" s="42">
        <v>69</v>
      </c>
      <c r="EE98" s="42">
        <v>152</v>
      </c>
      <c r="EF98" s="42"/>
      <c r="EG98" s="42"/>
      <c r="EH98" s="42"/>
      <c r="EI98" s="42"/>
      <c r="EJ98" s="42"/>
      <c r="EK98" s="42"/>
      <c r="EL98" s="42"/>
      <c r="EM98" s="42"/>
      <c r="EN98" s="217"/>
    </row>
    <row r="99" spans="1:144" ht="6.75" customHeight="1" x14ac:dyDescent="0.25">
      <c r="A99" s="24"/>
      <c r="B99" s="51"/>
      <c r="C99" s="51"/>
      <c r="D99" s="51"/>
      <c r="E99" s="51"/>
      <c r="F99" s="51"/>
      <c r="G99" s="51"/>
      <c r="H99" s="51"/>
      <c r="I99" s="51"/>
      <c r="J99" s="52"/>
      <c r="K99" s="52"/>
      <c r="L99" s="52"/>
      <c r="M99" s="52"/>
      <c r="N99" s="52"/>
      <c r="O99" s="52"/>
      <c r="P99" s="52"/>
      <c r="Q99" s="52"/>
      <c r="R99" s="52"/>
      <c r="S99" s="91"/>
      <c r="T99" s="91"/>
      <c r="U99" s="91"/>
      <c r="V99" s="221"/>
      <c r="W99" s="91"/>
      <c r="X99" s="91"/>
      <c r="Y99" s="91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17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17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17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17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17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17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17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17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17"/>
    </row>
    <row r="101" spans="1:144" ht="15" x14ac:dyDescent="0.25">
      <c r="A101" s="10" t="s">
        <v>7</v>
      </c>
    </row>
    <row r="102" spans="1:144" ht="15" x14ac:dyDescent="0.25">
      <c r="A102" s="11" t="s">
        <v>19</v>
      </c>
    </row>
    <row r="103" spans="1:144" ht="15" x14ac:dyDescent="0.25">
      <c r="A103" s="10" t="s">
        <v>16</v>
      </c>
    </row>
  </sheetData>
  <phoneticPr fontId="7" type="noConversion"/>
  <printOptions horizontalCentered="1"/>
  <pageMargins left="0" right="0" top="0.25" bottom="0.25" header="0.5" footer="0.5"/>
  <pageSetup paperSize="17" scale="53" fitToWidth="2" fitToHeight="2" pageOrder="overThenDown" orientation="landscape" r:id="rId1"/>
  <headerFooter alignWithMargins="0"/>
  <rowBreaks count="1" manualBreakCount="1">
    <brk id="40" max="95" man="1"/>
  </rowBreaks>
  <colBreaks count="2" manualBreakCount="2">
    <brk id="40" max="103" man="1"/>
    <brk id="79" max="10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workbookViewId="0">
      <selection activeCell="A18" sqref="A18:IV18"/>
    </sheetView>
  </sheetViews>
  <sheetFormatPr defaultRowHeight="14.25" x14ac:dyDescent="0.2"/>
  <cols>
    <col min="1" max="1" width="48.28515625" customWidth="1"/>
    <col min="2" max="13" width="8.7109375" customWidth="1"/>
    <col min="14" max="14" width="1.42578125" customWidth="1"/>
    <col min="15" max="15" width="8.7109375" customWidth="1"/>
    <col min="16" max="16" width="8.7109375" style="20" customWidth="1"/>
    <col min="17" max="19" width="8.7109375" customWidth="1"/>
    <col min="20" max="20" width="9.85546875" style="2" bestFit="1" customWidth="1"/>
    <col min="21" max="21" width="10.28515625" style="113" bestFit="1" customWidth="1"/>
  </cols>
  <sheetData>
    <row r="1" spans="1:21" x14ac:dyDescent="0.2">
      <c r="A1" s="107"/>
    </row>
    <row r="2" spans="1:21" ht="15.75" customHeight="1" x14ac:dyDescent="0.25">
      <c r="A2" s="366" t="s">
        <v>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7"/>
      <c r="R2" s="367"/>
      <c r="S2" s="367"/>
    </row>
    <row r="3" spans="1:21" ht="31.5" customHeight="1" x14ac:dyDescent="0.25">
      <c r="A3" s="31"/>
      <c r="B3" s="31"/>
      <c r="C3" s="31"/>
      <c r="D3" s="34" t="s">
        <v>27</v>
      </c>
      <c r="E3" s="31"/>
      <c r="F3" s="31"/>
      <c r="G3" s="34" t="s">
        <v>28</v>
      </c>
      <c r="H3" s="31"/>
      <c r="I3" s="31"/>
      <c r="J3" s="34" t="s">
        <v>29</v>
      </c>
      <c r="K3" s="31"/>
      <c r="L3" s="31"/>
      <c r="M3" s="34" t="s">
        <v>30</v>
      </c>
      <c r="N3" s="73"/>
      <c r="O3" s="31"/>
      <c r="P3" s="31"/>
      <c r="Q3" s="34" t="s">
        <v>27</v>
      </c>
      <c r="R3" s="32"/>
      <c r="S3" s="32"/>
      <c r="T3" s="101" t="s">
        <v>28</v>
      </c>
      <c r="U3" s="114"/>
    </row>
    <row r="4" spans="1:21" ht="15" x14ac:dyDescent="0.25">
      <c r="A4" s="2"/>
      <c r="B4" s="3">
        <v>39722</v>
      </c>
      <c r="C4" s="3">
        <v>39753</v>
      </c>
      <c r="D4" s="35">
        <v>39783</v>
      </c>
      <c r="E4" s="3">
        <v>39814</v>
      </c>
      <c r="F4" s="3">
        <v>39845</v>
      </c>
      <c r="G4" s="35">
        <v>39873</v>
      </c>
      <c r="H4" s="3">
        <v>39904</v>
      </c>
      <c r="I4" s="3">
        <v>39934</v>
      </c>
      <c r="J4" s="35">
        <v>39965</v>
      </c>
      <c r="K4" s="3">
        <v>39995</v>
      </c>
      <c r="L4" s="3">
        <v>40026</v>
      </c>
      <c r="M4" s="35">
        <v>40057</v>
      </c>
      <c r="N4" s="68"/>
      <c r="O4" s="3">
        <v>40087</v>
      </c>
      <c r="P4" s="3">
        <v>40118</v>
      </c>
      <c r="Q4" s="35">
        <v>40148</v>
      </c>
      <c r="R4" s="3">
        <v>40179</v>
      </c>
      <c r="S4" s="86">
        <v>40210</v>
      </c>
      <c r="T4" s="102">
        <v>40238</v>
      </c>
      <c r="U4" s="115">
        <v>40278</v>
      </c>
    </row>
    <row r="5" spans="1:21" ht="15" x14ac:dyDescent="0.25">
      <c r="A5" s="4" t="s">
        <v>12</v>
      </c>
      <c r="B5" s="13">
        <v>40782</v>
      </c>
      <c r="C5" s="13">
        <v>34460</v>
      </c>
      <c r="D5" s="36">
        <v>43830</v>
      </c>
      <c r="E5" s="13">
        <v>34230</v>
      </c>
      <c r="F5" s="13">
        <v>35872</v>
      </c>
      <c r="G5" s="36">
        <v>42640</v>
      </c>
      <c r="H5" s="13">
        <v>38717</v>
      </c>
      <c r="I5" s="13">
        <v>35030</v>
      </c>
      <c r="J5" s="36">
        <v>41576</v>
      </c>
      <c r="K5" s="13">
        <v>37919</v>
      </c>
      <c r="L5" s="13">
        <v>35955</v>
      </c>
      <c r="M5" s="36">
        <v>39913</v>
      </c>
      <c r="N5" s="69"/>
      <c r="O5" s="1">
        <v>37786</v>
      </c>
      <c r="P5" s="1">
        <v>36551</v>
      </c>
      <c r="Q5" s="42">
        <v>41895</v>
      </c>
      <c r="R5" s="1">
        <v>33027</v>
      </c>
      <c r="S5" s="87">
        <v>36490</v>
      </c>
      <c r="T5" s="42">
        <v>44543</v>
      </c>
      <c r="U5" s="12">
        <v>38742</v>
      </c>
    </row>
    <row r="6" spans="1:21" ht="15" x14ac:dyDescent="0.25">
      <c r="A6" s="4" t="s">
        <v>1</v>
      </c>
      <c r="B6" s="13">
        <v>11024</v>
      </c>
      <c r="C6" s="13">
        <v>9537</v>
      </c>
      <c r="D6" s="36">
        <v>10888</v>
      </c>
      <c r="E6" s="13">
        <v>10709</v>
      </c>
      <c r="F6" s="13">
        <v>11186</v>
      </c>
      <c r="G6" s="36">
        <v>13063</v>
      </c>
      <c r="H6" s="13">
        <v>12652</v>
      </c>
      <c r="I6" s="13">
        <v>10996</v>
      </c>
      <c r="J6" s="36">
        <v>12633</v>
      </c>
      <c r="K6" s="13">
        <v>12462</v>
      </c>
      <c r="L6" s="13">
        <v>11453</v>
      </c>
      <c r="M6" s="37">
        <v>11586</v>
      </c>
      <c r="N6" s="69"/>
      <c r="O6" s="17">
        <v>11292</v>
      </c>
      <c r="P6" s="1">
        <v>11595</v>
      </c>
      <c r="Q6" s="42">
        <v>10146</v>
      </c>
      <c r="R6" s="1">
        <v>10665</v>
      </c>
      <c r="S6" s="87">
        <v>12329</v>
      </c>
      <c r="T6" s="42">
        <v>13737</v>
      </c>
      <c r="U6" s="12">
        <v>11749</v>
      </c>
    </row>
    <row r="7" spans="1:21" ht="15" x14ac:dyDescent="0.25">
      <c r="A7" s="4" t="s">
        <v>8</v>
      </c>
      <c r="B7" s="21">
        <v>2975</v>
      </c>
      <c r="C7" s="21">
        <v>2592</v>
      </c>
      <c r="D7" s="37">
        <v>2951</v>
      </c>
      <c r="E7" s="21">
        <v>2884</v>
      </c>
      <c r="F7" s="21">
        <v>3045</v>
      </c>
      <c r="G7" s="37">
        <v>3516</v>
      </c>
      <c r="H7" s="21">
        <v>3409</v>
      </c>
      <c r="I7" s="21">
        <v>2971</v>
      </c>
      <c r="J7" s="37">
        <v>3355</v>
      </c>
      <c r="K7" s="21">
        <v>3456</v>
      </c>
      <c r="L7" s="21">
        <v>3099</v>
      </c>
      <c r="M7" s="37">
        <v>3290</v>
      </c>
      <c r="N7" s="69"/>
      <c r="O7" s="28">
        <v>3278</v>
      </c>
      <c r="P7" s="12">
        <v>3470</v>
      </c>
      <c r="Q7" s="76">
        <v>2924</v>
      </c>
      <c r="R7" s="17">
        <v>3160</v>
      </c>
      <c r="S7" s="17">
        <v>3858</v>
      </c>
      <c r="T7" s="76">
        <v>4326</v>
      </c>
      <c r="U7" s="116">
        <v>3766</v>
      </c>
    </row>
    <row r="8" spans="1:21" ht="15" x14ac:dyDescent="0.25">
      <c r="A8" s="4" t="s">
        <v>4</v>
      </c>
      <c r="B8" s="27">
        <f t="shared" ref="B8:I8" si="0">B6/B5</f>
        <v>0.2703153351969006</v>
      </c>
      <c r="C8" s="27">
        <f t="shared" si="0"/>
        <v>0.27675565873476493</v>
      </c>
      <c r="D8" s="39">
        <f t="shared" si="0"/>
        <v>0.24841432808578598</v>
      </c>
      <c r="E8" s="27">
        <f t="shared" si="0"/>
        <v>0.31285422144317848</v>
      </c>
      <c r="F8" s="27">
        <f t="shared" si="0"/>
        <v>0.31183095450490633</v>
      </c>
      <c r="G8" s="39">
        <f t="shared" si="0"/>
        <v>0.30635553470919324</v>
      </c>
      <c r="H8" s="27">
        <f t="shared" si="0"/>
        <v>0.32678151716300335</v>
      </c>
      <c r="I8" s="27">
        <f t="shared" si="0"/>
        <v>0.31390236939765914</v>
      </c>
      <c r="J8" s="39">
        <f>J6/J5</f>
        <v>0.30385318452953625</v>
      </c>
      <c r="K8" s="27">
        <f>K6/K5</f>
        <v>0.32864790738152377</v>
      </c>
      <c r="L8" s="27">
        <f>L6/L5</f>
        <v>0.31853706021415656</v>
      </c>
      <c r="M8" s="39">
        <f>M6/M5</f>
        <v>0.29028136196226795</v>
      </c>
      <c r="N8" s="63"/>
      <c r="O8" s="6">
        <f t="shared" ref="O8:U8" si="1">O6/O5</f>
        <v>0.29884084052294502</v>
      </c>
      <c r="P8" s="6">
        <f t="shared" si="1"/>
        <v>0.31722798281852754</v>
      </c>
      <c r="Q8" s="41">
        <f t="shared" si="1"/>
        <v>0.24217687074829933</v>
      </c>
      <c r="R8" s="6">
        <f t="shared" si="1"/>
        <v>0.32291761286220366</v>
      </c>
      <c r="S8" s="89">
        <f t="shared" si="1"/>
        <v>0.33787338996985478</v>
      </c>
      <c r="T8" s="41">
        <f t="shared" si="1"/>
        <v>0.30839862604674134</v>
      </c>
      <c r="U8" s="18">
        <f t="shared" si="1"/>
        <v>0.30326260905477259</v>
      </c>
    </row>
    <row r="9" spans="1:21" ht="15" x14ac:dyDescent="0.25">
      <c r="A9" s="79" t="s">
        <v>37</v>
      </c>
      <c r="B9" s="77">
        <f>79227/29317</f>
        <v>2.7024252140396356</v>
      </c>
      <c r="C9" s="77">
        <f>169797/60914</f>
        <v>2.7874872771448271</v>
      </c>
      <c r="D9" s="78">
        <f>275295/96491</f>
        <v>2.8530640163331293</v>
      </c>
      <c r="E9" s="77">
        <f>398251/137197</f>
        <v>2.9027675532263824</v>
      </c>
      <c r="F9" s="77">
        <f>492696/169510</f>
        <v>2.9065895817355907</v>
      </c>
      <c r="G9" s="78">
        <f>610864/209975</f>
        <v>2.909222526491249</v>
      </c>
      <c r="H9" s="77">
        <f>706844/244745</f>
        <v>2.8880835154957198</v>
      </c>
      <c r="I9" s="77">
        <f>806368/282224</f>
        <v>2.8571914507625147</v>
      </c>
      <c r="J9" s="78">
        <f>914721/322548</f>
        <v>2.8359220953160458</v>
      </c>
      <c r="K9" s="77">
        <f>1048949/375084</f>
        <v>2.7965709014514082</v>
      </c>
      <c r="L9" s="77">
        <f>1143151/413063</f>
        <v>2.7674979361501757</v>
      </c>
      <c r="M9" s="78">
        <f>1257872/461365</f>
        <v>2.7264140105989836</v>
      </c>
      <c r="N9" s="80"/>
      <c r="O9" s="77">
        <f>77514/35532</f>
        <v>2.1815265113137454</v>
      </c>
      <c r="P9" s="77">
        <f>177630/78093</f>
        <v>2.2745956743882294</v>
      </c>
      <c r="Q9" s="78">
        <f>284810/124367</f>
        <v>2.290076949673145</v>
      </c>
      <c r="R9" s="77">
        <f>411513/180240</f>
        <v>2.2831391478029293</v>
      </c>
      <c r="S9" s="90">
        <v>2.27</v>
      </c>
      <c r="T9" s="78">
        <v>2.34</v>
      </c>
      <c r="U9" s="117">
        <v>2.35</v>
      </c>
    </row>
    <row r="10" spans="1:21" ht="15" x14ac:dyDescent="0.25">
      <c r="A10" s="8" t="s">
        <v>25</v>
      </c>
      <c r="B10" s="61">
        <v>81</v>
      </c>
      <c r="C10" s="61">
        <v>78</v>
      </c>
      <c r="D10" s="62">
        <v>86</v>
      </c>
      <c r="E10" s="61">
        <v>79</v>
      </c>
      <c r="F10" s="61">
        <v>83</v>
      </c>
      <c r="G10" s="62">
        <v>73</v>
      </c>
      <c r="H10" s="61">
        <v>77</v>
      </c>
      <c r="I10" s="61">
        <v>70</v>
      </c>
      <c r="J10" s="62">
        <v>89</v>
      </c>
      <c r="K10" s="61">
        <v>66</v>
      </c>
      <c r="L10" s="61">
        <v>71</v>
      </c>
      <c r="M10" s="62">
        <v>77</v>
      </c>
      <c r="N10" s="63"/>
      <c r="O10" s="57">
        <v>83</v>
      </c>
      <c r="P10" s="57">
        <v>71</v>
      </c>
      <c r="Q10" s="58">
        <v>76</v>
      </c>
      <c r="R10" s="57">
        <v>72</v>
      </c>
      <c r="S10" s="57">
        <v>61</v>
      </c>
      <c r="T10" s="46">
        <v>78</v>
      </c>
      <c r="U10" s="119">
        <v>61</v>
      </c>
    </row>
    <row r="11" spans="1:21" ht="6" customHeight="1" x14ac:dyDescent="0.25">
      <c r="A11" s="24"/>
      <c r="B11" s="51"/>
      <c r="C11" s="51"/>
      <c r="D11" s="51"/>
      <c r="E11" s="51"/>
      <c r="F11" s="51"/>
      <c r="G11" s="51"/>
      <c r="H11" s="51"/>
      <c r="I11" s="51"/>
      <c r="J11" s="52"/>
      <c r="K11" s="52"/>
      <c r="L11" s="52"/>
      <c r="M11" s="52"/>
      <c r="N11" s="52"/>
      <c r="O11" s="52"/>
      <c r="P11" s="52"/>
      <c r="Q11" s="52"/>
      <c r="R11" s="52"/>
      <c r="S11" s="91"/>
      <c r="T11" s="25"/>
      <c r="U11" s="25"/>
    </row>
    <row r="12" spans="1:21" ht="15" x14ac:dyDescent="0.25">
      <c r="A12" s="8" t="s">
        <v>34</v>
      </c>
      <c r="B12" s="63"/>
      <c r="C12" s="63"/>
      <c r="D12" s="41">
        <v>0.94</v>
      </c>
      <c r="E12" s="63"/>
      <c r="F12" s="63"/>
      <c r="G12" s="41">
        <v>0.93799999999999994</v>
      </c>
      <c r="H12" s="63"/>
      <c r="I12" s="63"/>
      <c r="J12" s="41">
        <v>0.94099999999999995</v>
      </c>
      <c r="K12" s="63"/>
      <c r="L12" s="63"/>
      <c r="M12" s="41">
        <v>0.94399999999999995</v>
      </c>
      <c r="N12" s="63"/>
      <c r="O12" s="63"/>
      <c r="P12" s="63"/>
      <c r="Q12" s="41">
        <v>0.94499999999999995</v>
      </c>
      <c r="R12" s="63"/>
      <c r="S12" s="92"/>
      <c r="T12" s="41">
        <v>0.94399999999999995</v>
      </c>
      <c r="U12" s="18">
        <v>0.95099999999999996</v>
      </c>
    </row>
    <row r="13" spans="1:21" ht="15" x14ac:dyDescent="0.25">
      <c r="A13" s="8" t="s">
        <v>35</v>
      </c>
      <c r="B13" s="63"/>
      <c r="C13" s="63"/>
      <c r="D13" s="41">
        <v>0.93400000000000005</v>
      </c>
      <c r="E13" s="63"/>
      <c r="F13" s="63"/>
      <c r="G13" s="41">
        <v>0.93899999999999995</v>
      </c>
      <c r="H13" s="63"/>
      <c r="I13" s="63"/>
      <c r="J13" s="41">
        <v>0.94099999999999995</v>
      </c>
      <c r="K13" s="63"/>
      <c r="L13" s="63"/>
      <c r="M13" s="41">
        <v>0.93600000000000005</v>
      </c>
      <c r="N13" s="63"/>
      <c r="O13" s="63"/>
      <c r="P13" s="63"/>
      <c r="Q13" s="41">
        <v>0.94099999999999995</v>
      </c>
      <c r="R13" s="63"/>
      <c r="S13" s="92"/>
      <c r="T13" s="41">
        <v>0.95699999999999996</v>
      </c>
      <c r="U13" s="18">
        <v>0.96599999999999997</v>
      </c>
    </row>
    <row r="14" spans="1:21" ht="15" x14ac:dyDescent="0.25">
      <c r="A14" s="8" t="s">
        <v>41</v>
      </c>
      <c r="B14" s="126">
        <v>1513</v>
      </c>
      <c r="C14" s="126">
        <v>1735</v>
      </c>
      <c r="D14" s="129">
        <v>1919</v>
      </c>
      <c r="E14" s="126">
        <v>1844</v>
      </c>
      <c r="F14" s="126">
        <v>1608</v>
      </c>
      <c r="G14" s="129">
        <v>1321</v>
      </c>
      <c r="H14" s="126">
        <v>1219</v>
      </c>
      <c r="I14" s="126">
        <v>1217</v>
      </c>
      <c r="J14" s="129">
        <v>1078</v>
      </c>
      <c r="K14" s="127">
        <v>993</v>
      </c>
      <c r="L14" s="127">
        <v>986</v>
      </c>
      <c r="M14" s="129">
        <v>1169</v>
      </c>
      <c r="N14" s="128"/>
      <c r="O14" s="126">
        <v>1276</v>
      </c>
      <c r="P14" s="126">
        <v>1588</v>
      </c>
      <c r="Q14" s="129">
        <v>1538</v>
      </c>
      <c r="R14" s="126">
        <v>1065</v>
      </c>
      <c r="S14" s="126">
        <v>1003</v>
      </c>
      <c r="T14" s="130">
        <v>739</v>
      </c>
      <c r="U14" s="126">
        <v>741</v>
      </c>
    </row>
    <row r="15" spans="1:21" ht="6" customHeight="1" x14ac:dyDescent="0.25">
      <c r="A15" s="24"/>
      <c r="B15" s="51"/>
      <c r="C15" s="51"/>
      <c r="D15" s="51"/>
      <c r="E15" s="51"/>
      <c r="F15" s="51"/>
      <c r="G15" s="51"/>
      <c r="H15" s="51"/>
      <c r="I15" s="51"/>
      <c r="J15" s="52"/>
      <c r="K15" s="52"/>
      <c r="L15" s="52"/>
      <c r="M15" s="52"/>
      <c r="N15" s="52"/>
      <c r="O15" s="52"/>
      <c r="P15" s="52"/>
      <c r="Q15" s="52"/>
      <c r="R15" s="52"/>
      <c r="S15" s="91"/>
      <c r="T15" s="25"/>
      <c r="U15" s="25"/>
    </row>
    <row r="16" spans="1:21" ht="15" x14ac:dyDescent="0.25">
      <c r="A16" s="4" t="s">
        <v>13</v>
      </c>
      <c r="B16" s="6">
        <v>0.38</v>
      </c>
      <c r="C16" s="6">
        <v>0.40600000000000003</v>
      </c>
      <c r="D16" s="41">
        <v>0.42299999999999999</v>
      </c>
      <c r="E16" s="6">
        <v>0.41199999999999998</v>
      </c>
      <c r="F16" s="6">
        <v>0.40600000000000003</v>
      </c>
      <c r="G16" s="41">
        <v>0.40500000000000003</v>
      </c>
      <c r="H16" s="6">
        <v>0.40300000000000002</v>
      </c>
      <c r="I16" s="6">
        <v>0.40300000000000002</v>
      </c>
      <c r="J16" s="41">
        <v>0.40600000000000003</v>
      </c>
      <c r="K16" s="6">
        <v>0.40300000000000002</v>
      </c>
      <c r="L16" s="6">
        <v>0.40400000000000003</v>
      </c>
      <c r="M16" s="41">
        <v>0.41299999999999998</v>
      </c>
      <c r="N16" s="63"/>
      <c r="O16" s="6">
        <v>0.41299999999999998</v>
      </c>
      <c r="P16" s="6">
        <v>0.433</v>
      </c>
      <c r="Q16" s="41">
        <v>0.443</v>
      </c>
      <c r="R16" s="6">
        <v>0.44</v>
      </c>
      <c r="S16" s="89">
        <v>0.437</v>
      </c>
      <c r="T16" s="41">
        <v>0.442</v>
      </c>
      <c r="U16" s="18">
        <v>0.44</v>
      </c>
    </row>
    <row r="17" spans="1:21" ht="15" x14ac:dyDescent="0.25">
      <c r="A17" s="4" t="s">
        <v>6</v>
      </c>
      <c r="B17" s="18">
        <v>0.57899999999999996</v>
      </c>
      <c r="C17" s="18">
        <v>0.59499999999999997</v>
      </c>
      <c r="D17" s="41">
        <v>0.60299999999999998</v>
      </c>
      <c r="E17" s="18">
        <v>0.59</v>
      </c>
      <c r="F17" s="18">
        <v>0.58599999999999997</v>
      </c>
      <c r="G17" s="41">
        <v>0.58399999999999996</v>
      </c>
      <c r="H17" s="18">
        <v>0.57999999999999996</v>
      </c>
      <c r="I17" s="18">
        <v>0.57799999999999996</v>
      </c>
      <c r="J17" s="41">
        <v>0.57799999999999996</v>
      </c>
      <c r="K17" s="18">
        <v>0.57299999999999995</v>
      </c>
      <c r="L17" s="18">
        <v>0.57199999999999995</v>
      </c>
      <c r="M17" s="41">
        <v>0.57399999999999995</v>
      </c>
      <c r="N17" s="63"/>
      <c r="O17" s="6">
        <v>0.56399999999999995</v>
      </c>
      <c r="P17" s="6">
        <v>0.57399999999999995</v>
      </c>
      <c r="Q17" s="41">
        <v>0.57099999999999995</v>
      </c>
      <c r="R17" s="18">
        <v>0.57099999999999995</v>
      </c>
      <c r="S17" s="89">
        <v>0.57299999999999995</v>
      </c>
      <c r="T17" s="41">
        <v>0.58299999999999996</v>
      </c>
      <c r="U17" s="18">
        <v>0.58599999999999997</v>
      </c>
    </row>
    <row r="18" spans="1:21" ht="15" customHeight="1" x14ac:dyDescent="0.25">
      <c r="A18" s="4" t="s">
        <v>5</v>
      </c>
      <c r="B18" s="1">
        <v>10960</v>
      </c>
      <c r="C18" s="1">
        <v>24450</v>
      </c>
      <c r="D18" s="42">
        <v>40378</v>
      </c>
      <c r="E18" s="1">
        <v>56063</v>
      </c>
      <c r="F18" s="1">
        <v>68200</v>
      </c>
      <c r="G18" s="42">
        <v>84341</v>
      </c>
      <c r="H18" s="1">
        <v>97839</v>
      </c>
      <c r="I18" s="1">
        <v>112736</v>
      </c>
      <c r="J18" s="42">
        <v>136238</v>
      </c>
      <c r="K18" s="1">
        <v>150230</v>
      </c>
      <c r="L18" s="1">
        <v>165602</v>
      </c>
      <c r="M18" s="42">
        <v>189120</v>
      </c>
      <c r="N18" s="69"/>
      <c r="O18" s="1">
        <v>23461</v>
      </c>
      <c r="P18" s="19">
        <v>42911</v>
      </c>
      <c r="Q18" s="49">
        <v>69599</v>
      </c>
      <c r="R18" s="19">
        <v>79056</v>
      </c>
      <c r="S18" s="93">
        <v>95601</v>
      </c>
      <c r="T18" s="49">
        <v>115322</v>
      </c>
      <c r="U18" s="120">
        <v>131255</v>
      </c>
    </row>
    <row r="19" spans="1:21" ht="6" customHeight="1" x14ac:dyDescent="0.25">
      <c r="A19" s="24"/>
      <c r="B19" s="51"/>
      <c r="C19" s="51"/>
      <c r="D19" s="51"/>
      <c r="E19" s="51"/>
      <c r="F19" s="51"/>
      <c r="G19" s="51"/>
      <c r="H19" s="51"/>
      <c r="I19" s="51"/>
      <c r="J19" s="52"/>
      <c r="K19" s="52"/>
      <c r="L19" s="52"/>
      <c r="M19" s="52"/>
      <c r="N19" s="52"/>
      <c r="O19" s="52"/>
      <c r="P19" s="52"/>
      <c r="Q19" s="52"/>
      <c r="R19" s="52"/>
      <c r="S19" s="91"/>
      <c r="T19" s="25"/>
      <c r="U19" s="25"/>
    </row>
    <row r="20" spans="1:21" ht="15" hidden="1" x14ac:dyDescent="0.25">
      <c r="A20" s="4" t="s">
        <v>2</v>
      </c>
      <c r="B20" s="4"/>
      <c r="C20" s="4"/>
      <c r="D20" s="40"/>
      <c r="E20" s="4"/>
      <c r="F20" s="4"/>
      <c r="G20" s="40"/>
      <c r="H20" s="4"/>
      <c r="I20" s="4"/>
      <c r="J20" s="42">
        <v>751601</v>
      </c>
      <c r="K20" s="1">
        <v>751863</v>
      </c>
      <c r="L20" s="1">
        <v>743594</v>
      </c>
      <c r="M20" s="42">
        <v>735961</v>
      </c>
      <c r="N20" s="69"/>
      <c r="O20" s="1">
        <v>740244</v>
      </c>
      <c r="P20" s="1"/>
      <c r="Q20" s="42"/>
      <c r="R20" s="1"/>
      <c r="S20" s="87"/>
      <c r="T20" s="104"/>
      <c r="U20" s="118"/>
    </row>
    <row r="21" spans="1:21" ht="15" x14ac:dyDescent="0.25">
      <c r="A21" s="4" t="s">
        <v>17</v>
      </c>
      <c r="B21" s="29">
        <v>753469</v>
      </c>
      <c r="C21" s="29">
        <v>758584</v>
      </c>
      <c r="D21" s="36">
        <v>760775</v>
      </c>
      <c r="E21" s="29">
        <v>764352</v>
      </c>
      <c r="F21" s="29">
        <v>762693</v>
      </c>
      <c r="G21" s="36">
        <v>744227</v>
      </c>
      <c r="H21" s="29">
        <v>743912</v>
      </c>
      <c r="I21" s="29">
        <v>741716</v>
      </c>
      <c r="J21" s="36">
        <v>733339</v>
      </c>
      <c r="K21" s="30">
        <v>733273</v>
      </c>
      <c r="L21" s="21">
        <v>725833</v>
      </c>
      <c r="M21" s="37">
        <v>718835</v>
      </c>
      <c r="N21" s="70"/>
      <c r="O21" s="21">
        <v>722835</v>
      </c>
      <c r="P21" s="21">
        <v>724458</v>
      </c>
      <c r="Q21" s="37">
        <v>731399</v>
      </c>
      <c r="R21" s="21">
        <v>735691</v>
      </c>
      <c r="S21" s="94">
        <v>739243</v>
      </c>
      <c r="T21" s="37">
        <v>728323</v>
      </c>
      <c r="U21" s="30">
        <v>733625</v>
      </c>
    </row>
    <row r="22" spans="1:21" ht="15" x14ac:dyDescent="0.25">
      <c r="A22" s="4" t="s">
        <v>18</v>
      </c>
      <c r="B22" s="29">
        <v>15507</v>
      </c>
      <c r="C22" s="29">
        <v>16241</v>
      </c>
      <c r="D22" s="36">
        <v>15131</v>
      </c>
      <c r="E22" s="29">
        <v>17209</v>
      </c>
      <c r="F22" s="29">
        <v>18359</v>
      </c>
      <c r="G22" s="36">
        <v>16671</v>
      </c>
      <c r="H22" s="29">
        <v>17964</v>
      </c>
      <c r="I22" s="30">
        <v>19022</v>
      </c>
      <c r="J22" s="47">
        <v>17209</v>
      </c>
      <c r="K22" s="29">
        <v>19666</v>
      </c>
      <c r="L22" s="1">
        <v>19555</v>
      </c>
      <c r="M22" s="42">
        <v>14620</v>
      </c>
      <c r="N22" s="69"/>
      <c r="O22" s="1">
        <v>17763</v>
      </c>
      <c r="P22" s="12">
        <v>18114</v>
      </c>
      <c r="Q22" s="42">
        <v>14226</v>
      </c>
      <c r="R22" s="12">
        <v>15978</v>
      </c>
      <c r="S22" s="88">
        <v>18480</v>
      </c>
      <c r="T22" s="50">
        <v>22009</v>
      </c>
      <c r="U22" s="121">
        <v>28155</v>
      </c>
    </row>
    <row r="23" spans="1:21" ht="15" x14ac:dyDescent="0.25">
      <c r="A23" s="4" t="s">
        <v>3</v>
      </c>
      <c r="B23" s="60">
        <v>2.0699999999999998</v>
      </c>
      <c r="C23" s="60">
        <v>2.06</v>
      </c>
      <c r="D23" s="59">
        <v>2.0499999999999998</v>
      </c>
      <c r="E23" s="60">
        <v>2.0299999999999998</v>
      </c>
      <c r="F23" s="60">
        <v>2.04</v>
      </c>
      <c r="G23" s="59">
        <v>2.0499999999999998</v>
      </c>
      <c r="H23" s="60">
        <v>2.0699999999999998</v>
      </c>
      <c r="I23" s="60">
        <v>2.0699999999999998</v>
      </c>
      <c r="J23" s="59">
        <v>2.0699999999999998</v>
      </c>
      <c r="K23" s="60">
        <v>2.06</v>
      </c>
      <c r="L23" s="60">
        <v>2.06</v>
      </c>
      <c r="M23" s="59">
        <v>2.0699999999999998</v>
      </c>
      <c r="N23" s="25"/>
      <c r="O23" s="5">
        <v>2.0699999999999998</v>
      </c>
      <c r="P23" s="5">
        <v>2.0499999999999998</v>
      </c>
      <c r="Q23" s="46">
        <v>2.0499999999999998</v>
      </c>
      <c r="R23" s="5">
        <v>2.0499999999999998</v>
      </c>
      <c r="S23" s="95">
        <v>2.0499999999999998</v>
      </c>
      <c r="T23" s="46">
        <v>2.0099999999999998</v>
      </c>
      <c r="U23" s="125">
        <v>2</v>
      </c>
    </row>
    <row r="24" spans="1:21" ht="6" customHeight="1" x14ac:dyDescent="0.25">
      <c r="A24" s="24"/>
      <c r="B24" s="51"/>
      <c r="C24" s="51"/>
      <c r="D24" s="51"/>
      <c r="E24" s="51"/>
      <c r="F24" s="51"/>
      <c r="G24" s="51"/>
      <c r="H24" s="51"/>
      <c r="I24" s="51"/>
      <c r="J24" s="52"/>
      <c r="K24" s="52"/>
      <c r="L24" s="52"/>
      <c r="M24" s="52"/>
      <c r="N24" s="52"/>
      <c r="O24" s="52"/>
      <c r="P24" s="52"/>
      <c r="Q24" s="52"/>
      <c r="R24" s="52"/>
      <c r="S24" s="91"/>
      <c r="T24" s="26"/>
      <c r="U24" s="26"/>
    </row>
    <row r="25" spans="1:21" ht="15" x14ac:dyDescent="0.25">
      <c r="A25" s="4" t="s">
        <v>20</v>
      </c>
      <c r="B25" s="7">
        <f t="shared" ref="B25:I25" si="2">B21/331771*12</f>
        <v>27.252617015953774</v>
      </c>
      <c r="C25" s="7">
        <f t="shared" si="2"/>
        <v>27.437624144364634</v>
      </c>
      <c r="D25" s="43">
        <f t="shared" si="2"/>
        <v>27.516871577081783</v>
      </c>
      <c r="E25" s="7">
        <f t="shared" si="2"/>
        <v>27.646249973626386</v>
      </c>
      <c r="F25" s="7">
        <f t="shared" si="2"/>
        <v>27.586244729045035</v>
      </c>
      <c r="G25" s="43">
        <f t="shared" si="2"/>
        <v>26.918338251384235</v>
      </c>
      <c r="H25" s="7">
        <f t="shared" si="2"/>
        <v>26.906944850514357</v>
      </c>
      <c r="I25" s="7">
        <f t="shared" si="2"/>
        <v>26.827516570164363</v>
      </c>
      <c r="J25" s="43">
        <f>J21/331771*12</f>
        <v>26.524524446078772</v>
      </c>
      <c r="K25" s="7">
        <f>K21/331771*12</f>
        <v>26.522137257325081</v>
      </c>
      <c r="L25" s="7">
        <f>L21/331771*12</f>
        <v>26.253035979636557</v>
      </c>
      <c r="M25" s="43">
        <f>M21/331771*12</f>
        <v>25.999921632692427</v>
      </c>
      <c r="N25" s="65"/>
      <c r="O25" s="7">
        <f>O21/331771*12</f>
        <v>26.144599738976581</v>
      </c>
      <c r="P25" s="5">
        <v>26.1</v>
      </c>
      <c r="Q25" s="46">
        <v>25.9</v>
      </c>
      <c r="R25" s="5">
        <v>25.8</v>
      </c>
      <c r="S25" s="7">
        <v>26</v>
      </c>
      <c r="T25" s="46">
        <v>27.2</v>
      </c>
      <c r="U25" s="119">
        <v>27.4</v>
      </c>
    </row>
    <row r="26" spans="1:21" ht="15" x14ac:dyDescent="0.25">
      <c r="A26" s="4" t="s">
        <v>45</v>
      </c>
      <c r="B26" s="7">
        <v>25.7</v>
      </c>
      <c r="C26" s="7">
        <v>25.8</v>
      </c>
      <c r="D26" s="43">
        <v>25.7</v>
      </c>
      <c r="E26" s="7">
        <v>25.9</v>
      </c>
      <c r="F26" s="7">
        <v>26.2</v>
      </c>
      <c r="G26" s="43">
        <v>26.9</v>
      </c>
      <c r="H26" s="7">
        <v>26.7</v>
      </c>
      <c r="I26" s="7">
        <v>26.3</v>
      </c>
      <c r="J26" s="46">
        <v>25.6</v>
      </c>
      <c r="K26" s="5">
        <v>25.3</v>
      </c>
      <c r="L26" s="5">
        <v>25.4</v>
      </c>
      <c r="M26" s="46">
        <v>25.8</v>
      </c>
      <c r="N26" s="25"/>
      <c r="O26" s="5">
        <v>26.1</v>
      </c>
      <c r="P26" s="5">
        <v>26.1</v>
      </c>
      <c r="Q26" s="46">
        <v>25.9</v>
      </c>
      <c r="R26" s="5">
        <v>25.8</v>
      </c>
      <c r="S26" s="7">
        <v>26</v>
      </c>
      <c r="T26" s="46">
        <v>27.2</v>
      </c>
      <c r="U26" s="119">
        <v>27.4</v>
      </c>
    </row>
    <row r="27" spans="1:21" ht="15" x14ac:dyDescent="0.25">
      <c r="A27" s="4" t="s">
        <v>46</v>
      </c>
      <c r="B27" s="7">
        <v>32.4</v>
      </c>
      <c r="C27" s="7">
        <v>33.299999999999997</v>
      </c>
      <c r="D27" s="43">
        <v>33.5</v>
      </c>
      <c r="E27" s="7">
        <v>33.799999999999997</v>
      </c>
      <c r="F27" s="7">
        <v>33.4</v>
      </c>
      <c r="G27" s="43">
        <v>33.700000000000003</v>
      </c>
      <c r="H27" s="7">
        <v>33.9</v>
      </c>
      <c r="I27" s="7">
        <v>33.799999999999997</v>
      </c>
      <c r="J27" s="43">
        <v>33.9</v>
      </c>
      <c r="K27" s="7">
        <v>34</v>
      </c>
      <c r="L27" s="7">
        <v>34.299999999999997</v>
      </c>
      <c r="M27" s="43">
        <v>34.6</v>
      </c>
      <c r="N27" s="65"/>
      <c r="O27" s="7">
        <v>34.5</v>
      </c>
      <c r="P27" s="5">
        <v>34.700000000000003</v>
      </c>
      <c r="Q27" s="46">
        <v>34.799999999999997</v>
      </c>
      <c r="R27" s="5">
        <v>34.6</v>
      </c>
      <c r="S27" s="95">
        <v>34.700000000000003</v>
      </c>
      <c r="T27" s="46">
        <v>34.6</v>
      </c>
      <c r="U27" s="119">
        <v>34.9</v>
      </c>
    </row>
    <row r="28" spans="1:21" ht="15" x14ac:dyDescent="0.25">
      <c r="A28" s="8" t="s">
        <v>48</v>
      </c>
      <c r="B28" s="108">
        <v>30.7</v>
      </c>
      <c r="C28" s="108">
        <v>30.6</v>
      </c>
      <c r="D28" s="109">
        <v>31.8</v>
      </c>
      <c r="E28" s="108">
        <v>32</v>
      </c>
      <c r="F28" s="108">
        <v>31.7</v>
      </c>
      <c r="G28" s="109">
        <v>31.8</v>
      </c>
      <c r="H28" s="108">
        <v>32</v>
      </c>
      <c r="I28" s="108">
        <v>32</v>
      </c>
      <c r="J28" s="109">
        <v>32.299999999999997</v>
      </c>
      <c r="K28" s="108">
        <v>32.5</v>
      </c>
      <c r="L28" s="108">
        <v>32.9</v>
      </c>
      <c r="M28" s="109">
        <v>33</v>
      </c>
      <c r="N28" s="110"/>
      <c r="O28" s="108">
        <v>32.799999999999997</v>
      </c>
      <c r="P28" s="108">
        <v>32.9</v>
      </c>
      <c r="Q28" s="109">
        <v>33.200000000000003</v>
      </c>
      <c r="R28" s="108">
        <v>33.1</v>
      </c>
      <c r="S28" s="111">
        <v>33.200000000000003</v>
      </c>
      <c r="T28" s="112">
        <v>32.9</v>
      </c>
      <c r="U28" s="122">
        <v>32.9</v>
      </c>
    </row>
    <row r="29" spans="1:21" ht="15" x14ac:dyDescent="0.25">
      <c r="A29" s="8" t="s">
        <v>47</v>
      </c>
      <c r="B29" s="74">
        <v>38.651022951074403</v>
      </c>
      <c r="C29" s="74">
        <v>38.7675200451392</v>
      </c>
      <c r="D29" s="48">
        <v>38.2599410828591</v>
      </c>
      <c r="E29" s="74">
        <v>38.894291072831003</v>
      </c>
      <c r="F29" s="74">
        <v>39.518607432074397</v>
      </c>
      <c r="G29" s="48">
        <v>39.666719902425797</v>
      </c>
      <c r="H29" s="74">
        <v>40.091256502805798</v>
      </c>
      <c r="I29" s="74">
        <v>40.200000000000003</v>
      </c>
      <c r="J29" s="48">
        <v>40.35</v>
      </c>
      <c r="K29" s="9">
        <v>40.5</v>
      </c>
      <c r="L29" s="9">
        <v>40.75</v>
      </c>
      <c r="M29" s="48">
        <v>41</v>
      </c>
      <c r="N29" s="67"/>
      <c r="O29" s="9">
        <v>40.85</v>
      </c>
      <c r="P29" s="75">
        <v>41</v>
      </c>
      <c r="Q29" s="43">
        <v>41.15</v>
      </c>
      <c r="R29" s="75">
        <v>41.15</v>
      </c>
      <c r="S29" s="96">
        <v>41.2</v>
      </c>
      <c r="T29" s="46">
        <v>41.3</v>
      </c>
      <c r="U29" s="119">
        <v>41.4</v>
      </c>
    </row>
    <row r="30" spans="1:21" ht="15" x14ac:dyDescent="0.25">
      <c r="A30" s="8" t="s">
        <v>26</v>
      </c>
      <c r="B30" s="64"/>
      <c r="C30" s="64"/>
      <c r="D30" s="44">
        <v>9.5</v>
      </c>
      <c r="E30" s="64"/>
      <c r="F30" s="64"/>
      <c r="G30" s="44">
        <v>8.6999999999999993</v>
      </c>
      <c r="H30" s="64"/>
      <c r="I30" s="64"/>
      <c r="J30" s="44">
        <v>7.7</v>
      </c>
      <c r="K30" s="64"/>
      <c r="L30" s="64"/>
      <c r="M30" s="44">
        <v>7.5</v>
      </c>
      <c r="N30" s="65"/>
      <c r="O30" s="65"/>
      <c r="P30" s="65"/>
      <c r="Q30" s="43">
        <v>6.5</v>
      </c>
      <c r="R30" s="65"/>
      <c r="S30" s="97"/>
      <c r="T30" s="46"/>
      <c r="U30" s="25"/>
    </row>
    <row r="31" spans="1:21" ht="15" x14ac:dyDescent="0.25">
      <c r="A31" s="8" t="s">
        <v>40</v>
      </c>
      <c r="B31" s="108">
        <v>67.3</v>
      </c>
      <c r="C31" s="108">
        <v>67.2</v>
      </c>
      <c r="D31" s="109">
        <v>67.7</v>
      </c>
      <c r="E31" s="108">
        <v>67.599999999999994</v>
      </c>
      <c r="F31" s="108">
        <v>68.3</v>
      </c>
      <c r="G31" s="109">
        <v>68.2</v>
      </c>
      <c r="H31" s="108">
        <v>69.400000000000006</v>
      </c>
      <c r="I31" s="108">
        <v>69.400000000000006</v>
      </c>
      <c r="J31" s="109">
        <v>70.2</v>
      </c>
      <c r="K31" s="108">
        <v>70</v>
      </c>
      <c r="L31" s="108">
        <v>70.7</v>
      </c>
      <c r="M31" s="109">
        <v>71</v>
      </c>
      <c r="N31" s="110"/>
      <c r="O31" s="108">
        <v>71.7</v>
      </c>
      <c r="P31" s="108">
        <v>71.5</v>
      </c>
      <c r="Q31" s="109">
        <v>72.099999999999994</v>
      </c>
      <c r="R31" s="108">
        <v>72.2</v>
      </c>
      <c r="S31" s="111">
        <v>72.8</v>
      </c>
      <c r="T31" s="112">
        <v>73.599999999999994</v>
      </c>
      <c r="U31" s="122">
        <v>74.2</v>
      </c>
    </row>
    <row r="32" spans="1:21" ht="15" x14ac:dyDescent="0.25">
      <c r="A32" s="8" t="s">
        <v>39</v>
      </c>
      <c r="B32" s="108">
        <v>17.7</v>
      </c>
      <c r="C32" s="108">
        <v>17.8</v>
      </c>
      <c r="D32" s="109">
        <v>17.899999999999999</v>
      </c>
      <c r="E32" s="108">
        <v>17.8</v>
      </c>
      <c r="F32" s="108">
        <v>18</v>
      </c>
      <c r="G32" s="109">
        <v>17.899999999999999</v>
      </c>
      <c r="H32" s="108">
        <v>18.399999999999999</v>
      </c>
      <c r="I32" s="108">
        <v>18.600000000000001</v>
      </c>
      <c r="J32" s="109">
        <v>18.899999999999999</v>
      </c>
      <c r="K32" s="108">
        <v>18.7</v>
      </c>
      <c r="L32" s="108">
        <v>18.8</v>
      </c>
      <c r="M32" s="109">
        <v>19.399999999999999</v>
      </c>
      <c r="N32" s="110"/>
      <c r="O32" s="108">
        <v>20</v>
      </c>
      <c r="P32" s="108">
        <v>20</v>
      </c>
      <c r="Q32" s="109">
        <v>20</v>
      </c>
      <c r="R32" s="108">
        <v>20</v>
      </c>
      <c r="S32" s="111">
        <v>20.100000000000001</v>
      </c>
      <c r="T32" s="112">
        <v>20.100000000000001</v>
      </c>
      <c r="U32" s="122">
        <v>20.399999999999999</v>
      </c>
    </row>
    <row r="33" spans="1:21" ht="6" customHeight="1" x14ac:dyDescent="0.25">
      <c r="A33" s="24"/>
      <c r="B33" s="51"/>
      <c r="C33" s="51"/>
      <c r="D33" s="51"/>
      <c r="E33" s="51"/>
      <c r="F33" s="51"/>
      <c r="G33" s="51"/>
      <c r="H33" s="51"/>
      <c r="I33" s="51"/>
      <c r="J33" s="52"/>
      <c r="K33" s="52"/>
      <c r="L33" s="52"/>
      <c r="M33" s="52"/>
      <c r="N33" s="52"/>
      <c r="O33" s="52"/>
      <c r="P33" s="52"/>
      <c r="Q33" s="52"/>
      <c r="R33" s="52"/>
      <c r="S33" s="91"/>
      <c r="T33" s="91"/>
      <c r="U33" s="91"/>
    </row>
    <row r="34" spans="1:21" ht="15" x14ac:dyDescent="0.25">
      <c r="A34" s="23" t="s">
        <v>36</v>
      </c>
      <c r="B34" s="38"/>
      <c r="C34" s="38"/>
      <c r="D34" s="38"/>
      <c r="E34" s="38"/>
      <c r="F34" s="38"/>
      <c r="G34" s="38"/>
      <c r="H34" s="38"/>
      <c r="I34" s="38"/>
      <c r="J34" s="66"/>
      <c r="K34" s="66"/>
      <c r="L34" s="66"/>
      <c r="M34" s="66"/>
      <c r="N34" s="67"/>
      <c r="O34" s="66"/>
      <c r="P34" s="25"/>
      <c r="Q34" s="46">
        <v>478</v>
      </c>
      <c r="R34" s="5">
        <f>676-Q34</f>
        <v>198</v>
      </c>
      <c r="S34" s="95">
        <f>800-R34-Q34</f>
        <v>124</v>
      </c>
      <c r="T34" s="46">
        <v>76</v>
      </c>
      <c r="U34" s="119">
        <v>53</v>
      </c>
    </row>
    <row r="35" spans="1:21" ht="15" x14ac:dyDescent="0.25">
      <c r="A35" s="23" t="s">
        <v>23</v>
      </c>
      <c r="B35" s="38"/>
      <c r="C35" s="38"/>
      <c r="D35" s="38"/>
      <c r="E35" s="38"/>
      <c r="F35" s="38"/>
      <c r="G35" s="38"/>
      <c r="H35" s="38"/>
      <c r="I35" s="38"/>
      <c r="J35" s="66"/>
      <c r="K35" s="66"/>
      <c r="L35" s="66"/>
      <c r="M35" s="66"/>
      <c r="N35" s="67"/>
      <c r="O35" s="66"/>
      <c r="P35" s="25"/>
      <c r="Q35" s="25"/>
      <c r="R35" s="18">
        <v>0.1037037037037037</v>
      </c>
      <c r="S35" s="89">
        <v>0.39809523809523811</v>
      </c>
      <c r="T35" s="106">
        <v>0.35899999999999999</v>
      </c>
      <c r="U35" s="123">
        <v>0.373</v>
      </c>
    </row>
    <row r="36" spans="1:21" ht="15" x14ac:dyDescent="0.25">
      <c r="A36" s="8" t="s">
        <v>21</v>
      </c>
      <c r="B36" s="24"/>
      <c r="C36" s="24"/>
      <c r="D36" s="24"/>
      <c r="E36" s="24"/>
      <c r="F36" s="24"/>
      <c r="G36" s="24"/>
      <c r="H36" s="24"/>
      <c r="I36" s="24"/>
      <c r="J36" s="66"/>
      <c r="K36" s="66"/>
      <c r="L36" s="66"/>
      <c r="M36" s="66"/>
      <c r="N36" s="67"/>
      <c r="O36" s="66"/>
      <c r="P36" s="25"/>
      <c r="Q36" s="25"/>
      <c r="R36" s="5">
        <v>16</v>
      </c>
      <c r="S36" s="95">
        <f>30-R36</f>
        <v>14</v>
      </c>
      <c r="T36" s="46">
        <v>2</v>
      </c>
      <c r="U36" s="119">
        <v>4</v>
      </c>
    </row>
    <row r="37" spans="1:21" ht="15" x14ac:dyDescent="0.25">
      <c r="A37" s="8" t="s">
        <v>22</v>
      </c>
      <c r="B37" s="24"/>
      <c r="C37" s="24"/>
      <c r="D37" s="59">
        <v>3.1</v>
      </c>
      <c r="E37" s="24"/>
      <c r="F37" s="24"/>
      <c r="G37" s="59">
        <v>3.2</v>
      </c>
      <c r="H37" s="24"/>
      <c r="I37" s="24"/>
      <c r="J37" s="48">
        <v>5.0999999999999996</v>
      </c>
      <c r="K37" s="66"/>
      <c r="L37" s="66"/>
      <c r="M37" s="48">
        <v>2.7</v>
      </c>
      <c r="N37" s="67"/>
      <c r="O37" s="66"/>
      <c r="P37" s="25"/>
      <c r="Q37" s="46">
        <v>3.1</v>
      </c>
      <c r="R37" s="25"/>
      <c r="S37" s="91"/>
      <c r="T37" s="103"/>
      <c r="U37" s="26"/>
    </row>
    <row r="38" spans="1:21" ht="6" customHeight="1" x14ac:dyDescent="0.25">
      <c r="A38" s="24"/>
      <c r="B38" s="51"/>
      <c r="C38" s="51"/>
      <c r="D38" s="51"/>
      <c r="E38" s="51"/>
      <c r="F38" s="51"/>
      <c r="G38" s="51"/>
      <c r="H38" s="51"/>
      <c r="I38" s="51"/>
      <c r="J38" s="52"/>
      <c r="K38" s="52"/>
      <c r="L38" s="52"/>
      <c r="M38" s="52"/>
      <c r="N38" s="52"/>
      <c r="O38" s="52"/>
      <c r="P38" s="52"/>
      <c r="Q38" s="52"/>
      <c r="R38" s="52"/>
      <c r="S38" s="91"/>
      <c r="T38" s="26"/>
      <c r="U38" s="26"/>
    </row>
    <row r="39" spans="1:21" ht="15" hidden="1" x14ac:dyDescent="0.25">
      <c r="A39" s="4" t="s">
        <v>9</v>
      </c>
      <c r="B39" s="4"/>
      <c r="C39" s="4"/>
      <c r="D39" s="40"/>
      <c r="E39" s="4"/>
      <c r="F39" s="4"/>
      <c r="G39" s="40"/>
      <c r="H39" s="4"/>
      <c r="I39" s="4"/>
      <c r="J39" s="42">
        <v>6256</v>
      </c>
      <c r="K39" s="1">
        <v>6307</v>
      </c>
      <c r="L39" s="1">
        <v>6269</v>
      </c>
      <c r="M39" s="42">
        <v>6243</v>
      </c>
      <c r="N39" s="69"/>
      <c r="O39" s="1">
        <v>6224</v>
      </c>
      <c r="P39" s="5"/>
      <c r="Q39" s="46"/>
      <c r="R39" s="5"/>
      <c r="S39" s="95"/>
      <c r="T39" s="104"/>
      <c r="U39" s="118"/>
    </row>
    <row r="40" spans="1:21" ht="15" x14ac:dyDescent="0.25">
      <c r="A40" s="4" t="s">
        <v>10</v>
      </c>
      <c r="B40" s="1">
        <v>6045</v>
      </c>
      <c r="C40" s="1">
        <v>6009</v>
      </c>
      <c r="D40" s="42">
        <v>6063</v>
      </c>
      <c r="E40" s="1">
        <v>6143</v>
      </c>
      <c r="F40" s="1">
        <v>6240</v>
      </c>
      <c r="G40" s="42">
        <v>6229</v>
      </c>
      <c r="H40" s="1">
        <v>6227</v>
      </c>
      <c r="I40" s="1">
        <v>6186</v>
      </c>
      <c r="J40" s="42">
        <v>6157</v>
      </c>
      <c r="K40" s="1">
        <v>6208</v>
      </c>
      <c r="L40" s="1">
        <v>6170</v>
      </c>
      <c r="M40" s="42">
        <v>6145</v>
      </c>
      <c r="N40" s="69"/>
      <c r="O40" s="1">
        <v>6126</v>
      </c>
      <c r="P40" s="22">
        <v>6107</v>
      </c>
      <c r="Q40" s="50">
        <v>6093</v>
      </c>
      <c r="R40" s="22">
        <v>6068</v>
      </c>
      <c r="S40" s="98">
        <v>6060</v>
      </c>
      <c r="T40" s="50">
        <v>6046</v>
      </c>
      <c r="U40" s="121">
        <v>6045</v>
      </c>
    </row>
    <row r="41" spans="1:21" ht="15" x14ac:dyDescent="0.25">
      <c r="A41" s="8" t="s">
        <v>24</v>
      </c>
      <c r="B41" s="33">
        <v>38</v>
      </c>
      <c r="C41" s="33">
        <v>28</v>
      </c>
      <c r="D41" s="45">
        <v>16</v>
      </c>
      <c r="E41" s="33">
        <v>30</v>
      </c>
      <c r="F41" s="33">
        <v>23</v>
      </c>
      <c r="G41" s="45">
        <v>19</v>
      </c>
      <c r="H41" s="33">
        <v>27</v>
      </c>
      <c r="I41" s="33">
        <v>36</v>
      </c>
      <c r="J41" s="45">
        <v>30</v>
      </c>
      <c r="K41" s="33">
        <v>35</v>
      </c>
      <c r="L41" s="33">
        <v>37</v>
      </c>
      <c r="M41" s="45">
        <v>32</v>
      </c>
      <c r="N41" s="25"/>
      <c r="O41" s="33">
        <v>26</v>
      </c>
      <c r="P41" s="33">
        <v>11</v>
      </c>
      <c r="Q41" s="45">
        <v>12</v>
      </c>
      <c r="R41" s="33">
        <v>20</v>
      </c>
      <c r="S41" s="98">
        <v>11</v>
      </c>
      <c r="T41" s="50">
        <v>17</v>
      </c>
      <c r="U41" s="121">
        <v>14</v>
      </c>
    </row>
    <row r="42" spans="1:21" ht="15" x14ac:dyDescent="0.25">
      <c r="A42" s="8" t="s">
        <v>31</v>
      </c>
      <c r="B42" s="53">
        <f>B41/B40</f>
        <v>6.2861869313482217E-3</v>
      </c>
      <c r="C42" s="53">
        <f t="shared" ref="C42:R42" si="3">C41/C40</f>
        <v>4.659677150940256E-3</v>
      </c>
      <c r="D42" s="54">
        <f t="shared" si="3"/>
        <v>2.6389576117433612E-3</v>
      </c>
      <c r="E42" s="53">
        <f t="shared" si="3"/>
        <v>4.8836073579684195E-3</v>
      </c>
      <c r="F42" s="53">
        <f t="shared" si="3"/>
        <v>3.6858974358974358E-3</v>
      </c>
      <c r="G42" s="54">
        <f t="shared" si="3"/>
        <v>3.0502488360892601E-3</v>
      </c>
      <c r="H42" s="53">
        <f t="shared" si="3"/>
        <v>4.335956319254858E-3</v>
      </c>
      <c r="I42" s="53">
        <f t="shared" si="3"/>
        <v>5.8195926285160042E-3</v>
      </c>
      <c r="J42" s="54">
        <f t="shared" si="3"/>
        <v>4.8725028422933244E-3</v>
      </c>
      <c r="K42" s="53">
        <f t="shared" si="3"/>
        <v>5.6378865979381442E-3</v>
      </c>
      <c r="L42" s="53">
        <f t="shared" si="3"/>
        <v>5.9967585089141006E-3</v>
      </c>
      <c r="M42" s="54">
        <f t="shared" si="3"/>
        <v>5.2074857607811225E-3</v>
      </c>
      <c r="N42" s="71"/>
      <c r="O42" s="53">
        <f t="shared" si="3"/>
        <v>4.244205027750571E-3</v>
      </c>
      <c r="P42" s="53">
        <f t="shared" si="3"/>
        <v>1.8012117242508596E-3</v>
      </c>
      <c r="Q42" s="54">
        <f t="shared" si="3"/>
        <v>1.9694731659281144E-3</v>
      </c>
      <c r="R42" s="53">
        <f t="shared" si="3"/>
        <v>3.2959789057350032E-3</v>
      </c>
      <c r="S42" s="105">
        <f>S41/S40</f>
        <v>1.8151815181518152E-3</v>
      </c>
      <c r="T42" s="54">
        <f>T41/T40</f>
        <v>2.8117763810783991E-3</v>
      </c>
      <c r="U42" s="124">
        <f>U41/U40</f>
        <v>2.3159636062861869E-3</v>
      </c>
    </row>
    <row r="43" spans="1:21" ht="15" x14ac:dyDescent="0.25">
      <c r="A43" s="8" t="s">
        <v>11</v>
      </c>
      <c r="B43" s="7">
        <f t="shared" ref="B43:M43" si="4">B21/B40</f>
        <v>124.64334160463193</v>
      </c>
      <c r="C43" s="7">
        <f t="shared" si="4"/>
        <v>126.24130470960226</v>
      </c>
      <c r="D43" s="43">
        <f t="shared" si="4"/>
        <v>125.47831106712849</v>
      </c>
      <c r="E43" s="7">
        <f t="shared" si="4"/>
        <v>124.42650170926258</v>
      </c>
      <c r="F43" s="7">
        <f t="shared" si="4"/>
        <v>122.22644230769231</v>
      </c>
      <c r="G43" s="43">
        <f t="shared" si="4"/>
        <v>119.47776529137903</v>
      </c>
      <c r="H43" s="7">
        <f t="shared" si="4"/>
        <v>119.46555323590815</v>
      </c>
      <c r="I43" s="7">
        <f t="shared" si="4"/>
        <v>119.90236016812156</v>
      </c>
      <c r="J43" s="43">
        <f t="shared" si="4"/>
        <v>119.10654539548482</v>
      </c>
      <c r="K43" s="7">
        <f t="shared" si="4"/>
        <v>118.11742912371135</v>
      </c>
      <c r="L43" s="7">
        <f t="shared" si="4"/>
        <v>117.63905996758508</v>
      </c>
      <c r="M43" s="43">
        <f t="shared" si="4"/>
        <v>116.97884458909682</v>
      </c>
      <c r="N43" s="65"/>
      <c r="O43" s="7">
        <f t="shared" ref="O43:U43" si="5">O21/O40</f>
        <v>117.99461312438785</v>
      </c>
      <c r="P43" s="7">
        <f t="shared" si="5"/>
        <v>118.62747666612084</v>
      </c>
      <c r="Q43" s="43">
        <f t="shared" si="5"/>
        <v>120.03922534055474</v>
      </c>
      <c r="R43" s="7">
        <f t="shared" si="5"/>
        <v>121.24110085695452</v>
      </c>
      <c r="S43" s="99">
        <f t="shared" si="5"/>
        <v>121.98729372937294</v>
      </c>
      <c r="T43" s="43">
        <f t="shared" si="5"/>
        <v>120.46361230565664</v>
      </c>
      <c r="U43" s="75">
        <f t="shared" si="5"/>
        <v>121.36062861869314</v>
      </c>
    </row>
    <row r="44" spans="1:21" ht="15" x14ac:dyDescent="0.25">
      <c r="A44" s="8" t="s">
        <v>32</v>
      </c>
      <c r="B44" s="1">
        <v>27123</v>
      </c>
      <c r="C44" s="1">
        <v>31423.5</v>
      </c>
      <c r="D44" s="42">
        <v>37656</v>
      </c>
      <c r="E44" s="1">
        <v>40386</v>
      </c>
      <c r="F44" s="1">
        <v>33448.5</v>
      </c>
      <c r="G44" s="42">
        <v>43581</v>
      </c>
      <c r="H44" s="1">
        <v>34472</v>
      </c>
      <c r="I44" s="1">
        <v>36993.5</v>
      </c>
      <c r="J44" s="42">
        <v>42267.5</v>
      </c>
      <c r="K44" s="1">
        <v>33049.5</v>
      </c>
      <c r="L44" s="1">
        <v>54127.5</v>
      </c>
      <c r="M44" s="42">
        <v>49393.5</v>
      </c>
      <c r="N44" s="65"/>
      <c r="O44" s="1">
        <v>29985</v>
      </c>
      <c r="P44" s="1">
        <v>36661</v>
      </c>
      <c r="Q44" s="42">
        <v>42235</v>
      </c>
      <c r="R44" s="1">
        <v>48379</v>
      </c>
      <c r="S44" s="87">
        <v>33184</v>
      </c>
      <c r="T44" s="42">
        <v>41433</v>
      </c>
      <c r="U44" s="12">
        <v>34265</v>
      </c>
    </row>
    <row r="45" spans="1:21" ht="15" x14ac:dyDescent="0.25">
      <c r="A45" s="8" t="s">
        <v>33</v>
      </c>
      <c r="B45" s="55">
        <f>B44/B40</f>
        <v>4.4868486352357317</v>
      </c>
      <c r="C45" s="55">
        <f t="shared" ref="C45:R45" si="6">C44/C40</f>
        <v>5.229405891163255</v>
      </c>
      <c r="D45" s="56">
        <f t="shared" si="6"/>
        <v>6.2107867392380012</v>
      </c>
      <c r="E45" s="55">
        <f t="shared" si="6"/>
        <v>6.5743122252970858</v>
      </c>
      <c r="F45" s="55">
        <f t="shared" si="6"/>
        <v>5.3603365384615387</v>
      </c>
      <c r="G45" s="56">
        <f t="shared" si="6"/>
        <v>6.9964681329266334</v>
      </c>
      <c r="H45" s="55">
        <f t="shared" si="6"/>
        <v>5.5358920828649429</v>
      </c>
      <c r="I45" s="55">
        <f t="shared" si="6"/>
        <v>5.980197219527966</v>
      </c>
      <c r="J45" s="56">
        <f t="shared" si="6"/>
        <v>6.8649504628877702</v>
      </c>
      <c r="K45" s="55">
        <f t="shared" si="6"/>
        <v>5.3236952319587632</v>
      </c>
      <c r="L45" s="55">
        <f t="shared" si="6"/>
        <v>8.7726904376012964</v>
      </c>
      <c r="M45" s="56">
        <f t="shared" si="6"/>
        <v>8.0379983726607005</v>
      </c>
      <c r="N45" s="72"/>
      <c r="O45" s="55">
        <f t="shared" si="6"/>
        <v>4.8947110675808032</v>
      </c>
      <c r="P45" s="55">
        <f t="shared" si="6"/>
        <v>6.0031111838873423</v>
      </c>
      <c r="Q45" s="56">
        <f t="shared" si="6"/>
        <v>6.9317249302478254</v>
      </c>
      <c r="R45" s="55">
        <f t="shared" si="6"/>
        <v>7.9728081740276862</v>
      </c>
      <c r="S45" s="55">
        <f>S44/S40</f>
        <v>5.4759075907590757</v>
      </c>
      <c r="T45" s="56">
        <f>T44/T40</f>
        <v>6.8529606351306649</v>
      </c>
      <c r="U45" s="125">
        <f>U44/U40</f>
        <v>5.6683209263854426</v>
      </c>
    </row>
    <row r="46" spans="1:21" ht="6" customHeight="1" x14ac:dyDescent="0.25">
      <c r="A46" s="26"/>
      <c r="B46" s="51"/>
      <c r="C46" s="51"/>
      <c r="D46" s="51"/>
      <c r="E46" s="51"/>
      <c r="F46" s="51"/>
      <c r="G46" s="51"/>
      <c r="H46" s="51"/>
      <c r="I46" s="51"/>
      <c r="J46" s="52"/>
      <c r="K46" s="52"/>
      <c r="L46" s="52"/>
      <c r="M46" s="52"/>
      <c r="N46" s="52"/>
      <c r="O46" s="52"/>
      <c r="P46" s="52"/>
      <c r="Q46" s="52"/>
      <c r="R46" s="52"/>
      <c r="S46" s="91"/>
      <c r="T46" s="26"/>
      <c r="U46" s="26"/>
    </row>
    <row r="47" spans="1:21" ht="15" x14ac:dyDescent="0.25">
      <c r="A47" s="4" t="s">
        <v>14</v>
      </c>
      <c r="B47" s="1">
        <v>2473</v>
      </c>
      <c r="C47" s="1">
        <v>2046</v>
      </c>
      <c r="D47" s="42">
        <v>2182</v>
      </c>
      <c r="E47" s="1">
        <v>1974</v>
      </c>
      <c r="F47" s="1">
        <v>1724</v>
      </c>
      <c r="G47" s="42">
        <v>2334</v>
      </c>
      <c r="H47" s="1">
        <v>2112</v>
      </c>
      <c r="I47" s="1">
        <v>2019</v>
      </c>
      <c r="J47" s="42">
        <v>2190</v>
      </c>
      <c r="K47" s="1">
        <v>2293</v>
      </c>
      <c r="L47" s="1">
        <v>1954</v>
      </c>
      <c r="M47" s="42">
        <v>2274</v>
      </c>
      <c r="N47" s="69"/>
      <c r="O47" s="1">
        <v>2317</v>
      </c>
      <c r="P47" s="22">
        <v>2135</v>
      </c>
      <c r="Q47" s="50">
        <v>2480</v>
      </c>
      <c r="R47" s="22">
        <v>2248</v>
      </c>
      <c r="S47" s="98">
        <v>2013</v>
      </c>
      <c r="T47" s="50">
        <v>2738</v>
      </c>
      <c r="U47" s="121">
        <v>2479</v>
      </c>
    </row>
    <row r="48" spans="1:21" ht="15" x14ac:dyDescent="0.25">
      <c r="A48" s="4" t="s">
        <v>15</v>
      </c>
      <c r="B48" s="13">
        <v>21282</v>
      </c>
      <c r="C48" s="13">
        <v>21391</v>
      </c>
      <c r="D48" s="36">
        <v>20792</v>
      </c>
      <c r="E48" s="13">
        <v>20879</v>
      </c>
      <c r="F48" s="13">
        <v>20445</v>
      </c>
      <c r="G48" s="36">
        <v>19284</v>
      </c>
      <c r="H48" s="13">
        <v>19218</v>
      </c>
      <c r="I48" s="13">
        <v>19079</v>
      </c>
      <c r="J48" s="36">
        <v>18262</v>
      </c>
      <c r="K48" s="13">
        <v>18590</v>
      </c>
      <c r="L48" s="13">
        <v>17761</v>
      </c>
      <c r="M48" s="36">
        <v>17126</v>
      </c>
      <c r="N48" s="70"/>
      <c r="O48" s="13">
        <v>17409</v>
      </c>
      <c r="P48" s="21">
        <v>17297</v>
      </c>
      <c r="Q48" s="37">
        <v>17257</v>
      </c>
      <c r="R48" s="21">
        <v>17573</v>
      </c>
      <c r="S48" s="94">
        <v>17773</v>
      </c>
      <c r="T48" s="37">
        <v>17466</v>
      </c>
      <c r="U48" s="30">
        <v>18229</v>
      </c>
    </row>
    <row r="49" spans="1:21" ht="15" x14ac:dyDescent="0.25">
      <c r="A49" s="4" t="s">
        <v>38</v>
      </c>
      <c r="B49" s="81">
        <v>26.1</v>
      </c>
      <c r="C49" s="81">
        <v>24.1</v>
      </c>
      <c r="D49" s="82">
        <v>23.3</v>
      </c>
      <c r="E49" s="81">
        <v>24.4</v>
      </c>
      <c r="F49" s="81">
        <v>25.1</v>
      </c>
      <c r="G49" s="82">
        <v>25.7</v>
      </c>
      <c r="H49" s="81">
        <v>25.8</v>
      </c>
      <c r="I49" s="81">
        <v>26.5</v>
      </c>
      <c r="J49" s="82">
        <v>27</v>
      </c>
      <c r="K49" s="81">
        <v>27.7</v>
      </c>
      <c r="L49" s="81">
        <v>29.6</v>
      </c>
      <c r="M49" s="82">
        <v>30.5</v>
      </c>
      <c r="N49" s="83"/>
      <c r="O49" s="81">
        <v>29.6</v>
      </c>
      <c r="P49" s="84">
        <v>27.5</v>
      </c>
      <c r="Q49" s="85">
        <v>27</v>
      </c>
      <c r="R49" s="84">
        <v>28.4</v>
      </c>
      <c r="S49" s="100">
        <v>29</v>
      </c>
      <c r="T49" s="46">
        <v>29.3</v>
      </c>
      <c r="U49" s="119">
        <v>27.9</v>
      </c>
    </row>
    <row r="50" spans="1:21" ht="1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5"/>
      <c r="K50" s="15"/>
      <c r="L50" s="15"/>
      <c r="M50" s="15"/>
      <c r="N50" s="15"/>
      <c r="O50" s="15"/>
      <c r="P50" s="16"/>
    </row>
    <row r="51" spans="1:21" ht="15" x14ac:dyDescent="0.25">
      <c r="A51" s="10" t="s">
        <v>7</v>
      </c>
      <c r="B51" s="10"/>
      <c r="C51" s="10"/>
      <c r="D51" s="10"/>
      <c r="E51" s="10"/>
      <c r="F51" s="10"/>
      <c r="G51" s="10"/>
      <c r="H51" s="10"/>
      <c r="I51" s="10"/>
    </row>
    <row r="52" spans="1:21" ht="15" x14ac:dyDescent="0.25">
      <c r="A52" s="11" t="s">
        <v>19</v>
      </c>
      <c r="B52" s="11"/>
      <c r="C52" s="11"/>
      <c r="D52" s="11"/>
      <c r="E52" s="11"/>
      <c r="F52" s="11"/>
      <c r="G52" s="11"/>
      <c r="H52" s="11"/>
      <c r="I52" s="11"/>
    </row>
    <row r="53" spans="1:21" ht="15" x14ac:dyDescent="0.25">
      <c r="A53" s="10" t="s">
        <v>16</v>
      </c>
      <c r="B53" s="10"/>
      <c r="C53" s="10"/>
      <c r="D53" s="10"/>
      <c r="E53" s="10"/>
      <c r="F53" s="10"/>
      <c r="G53" s="10"/>
      <c r="H53" s="10"/>
      <c r="I53" s="10"/>
    </row>
    <row r="55" spans="1:21" ht="15" x14ac:dyDescent="0.25">
      <c r="A55" s="10"/>
      <c r="B55" s="10"/>
      <c r="C55" s="10"/>
      <c r="D55" s="10"/>
      <c r="E55" s="10"/>
      <c r="F55" s="10"/>
      <c r="G55" s="10"/>
      <c r="H55" s="10"/>
      <c r="I55" s="10"/>
    </row>
  </sheetData>
  <mergeCells count="1">
    <mergeCell ref="A2:S2"/>
  </mergeCells>
  <phoneticPr fontId="7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Historical Data</vt:lpstr>
      <vt:lpstr>Sheet1</vt:lpstr>
      <vt:lpstr>Original</vt:lpstr>
      <vt:lpstr>'Historical Data'!Print_Area</vt:lpstr>
      <vt:lpstr>'Historical Data'!Print_Titles</vt:lpstr>
    </vt:vector>
  </TitlesOfParts>
  <Company>USPTO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Fitz</dc:creator>
  <cp:lastModifiedBy>Sias, Cathy (Audris)</cp:lastModifiedBy>
  <cp:lastPrinted>2016-02-09T14:42:32Z</cp:lastPrinted>
  <dcterms:created xsi:type="dcterms:W3CDTF">2009-11-16T15:04:30Z</dcterms:created>
  <dcterms:modified xsi:type="dcterms:W3CDTF">2019-02-12T22:45:08Z</dcterms:modified>
</cp:coreProperties>
</file>